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5600" windowHeight="11760"/>
  </bookViews>
  <sheets>
    <sheet name="Заличена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26" i="5"/>
  <c r="F1024"/>
  <c r="F1020"/>
  <c r="F1018"/>
  <c r="F1022" s="1"/>
  <c r="F1016"/>
  <c r="F1014"/>
  <c r="F1012"/>
  <c r="F1010"/>
  <c r="F1008"/>
  <c r="F1006"/>
  <c r="F1004"/>
  <c r="F1002"/>
  <c r="F1000"/>
  <c r="F998"/>
  <c r="F996"/>
  <c r="F994"/>
  <c r="F988"/>
  <c r="F990" s="1"/>
  <c r="F986"/>
  <c r="F984"/>
  <c r="F982"/>
  <c r="F977"/>
  <c r="F973"/>
  <c r="F978" s="1"/>
  <c r="F971"/>
  <c r="F970"/>
  <c r="F975" s="1"/>
  <c r="F968"/>
  <c r="F966"/>
  <c r="F976" s="1"/>
  <c r="F965"/>
  <c r="F963"/>
  <c r="F961"/>
  <c r="F960"/>
  <c r="F950"/>
  <c r="F953" s="1"/>
  <c r="F949"/>
  <c r="F952" s="1"/>
  <c r="F947"/>
  <c r="F946"/>
  <c r="F944"/>
  <c r="F943"/>
  <c r="F941"/>
  <c r="F940"/>
  <c r="F938"/>
  <c r="F937"/>
  <c r="F931"/>
  <c r="F926"/>
  <c r="F932" s="1"/>
  <c r="F924"/>
  <c r="F930" s="1"/>
  <c r="F923"/>
  <c r="F929" s="1"/>
  <c r="F922"/>
  <c r="F928" s="1"/>
  <c r="F920"/>
  <c r="F918"/>
  <c r="F917"/>
  <c r="F916"/>
  <c r="F914"/>
  <c r="F912"/>
  <c r="F911"/>
  <c r="F910"/>
  <c r="F908"/>
  <c r="F906"/>
  <c r="F905"/>
  <c r="F904"/>
  <c r="F902"/>
  <c r="F900"/>
  <c r="F899"/>
  <c r="F898"/>
  <c r="F896"/>
  <c r="F894"/>
  <c r="F893"/>
  <c r="F892"/>
  <c r="F884"/>
  <c r="F868"/>
  <c r="F870" s="1"/>
  <c r="F866"/>
  <c r="F864"/>
  <c r="F858"/>
  <c r="F855"/>
  <c r="F859" s="1"/>
  <c r="F853"/>
  <c r="F857" s="1"/>
  <c r="F851"/>
  <c r="F849"/>
  <c r="F847"/>
  <c r="F845"/>
  <c r="F843"/>
  <c r="F841"/>
  <c r="F839"/>
  <c r="F837"/>
  <c r="F835"/>
  <c r="F833"/>
  <c r="F827"/>
  <c r="F823"/>
  <c r="F826" s="1"/>
  <c r="F820"/>
  <c r="F817"/>
  <c r="F814"/>
  <c r="F811"/>
  <c r="F803"/>
  <c r="F806" s="1"/>
  <c r="F802"/>
  <c r="F805" s="1"/>
  <c r="F800"/>
  <c r="F799"/>
  <c r="F793"/>
  <c r="F791"/>
  <c r="F790"/>
  <c r="F788"/>
  <c r="F786"/>
  <c r="F785"/>
  <c r="F782"/>
  <c r="F778"/>
  <c r="F783" s="1"/>
  <c r="F776"/>
  <c r="F781" s="1"/>
  <c r="F773"/>
  <c r="F771"/>
  <c r="F768"/>
  <c r="F766"/>
  <c r="F763"/>
  <c r="F761"/>
  <c r="F758"/>
  <c r="F756"/>
  <c r="F753"/>
  <c r="F751"/>
  <c r="F742"/>
  <c r="F738"/>
  <c r="F743" s="1"/>
  <c r="F736"/>
  <c r="F741" s="1"/>
  <c r="F735"/>
  <c r="F740" s="1"/>
  <c r="F733"/>
  <c r="F731"/>
  <c r="F730"/>
  <c r="F723"/>
  <c r="F710"/>
  <c r="F706"/>
  <c r="F711" s="1"/>
  <c r="F704"/>
  <c r="F709" s="1"/>
  <c r="F701"/>
  <c r="F699"/>
  <c r="F696"/>
  <c r="F694"/>
  <c r="F691"/>
  <c r="F689"/>
  <c r="F686"/>
  <c r="F684"/>
  <c r="F676"/>
  <c r="F675"/>
  <c r="F672"/>
  <c r="F670"/>
  <c r="F674" s="1"/>
  <c r="F668"/>
  <c r="F666"/>
  <c r="F659"/>
  <c r="F656"/>
  <c r="F654"/>
  <c r="F652"/>
  <c r="F657" s="1"/>
  <c r="F650"/>
  <c r="F655" s="1"/>
  <c r="F647"/>
  <c r="F645"/>
  <c r="F642"/>
  <c r="F640"/>
  <c r="F637"/>
  <c r="F635"/>
  <c r="F632"/>
  <c r="F630"/>
  <c r="F627"/>
  <c r="F625"/>
  <c r="F615"/>
  <c r="F617" s="1"/>
  <c r="F613"/>
  <c r="F609"/>
  <c r="F607"/>
  <c r="F605"/>
  <c r="F601"/>
  <c r="F603" s="1"/>
  <c r="F599"/>
  <c r="F593"/>
  <c r="F595" s="1"/>
  <c r="F591"/>
  <c r="F583"/>
  <c r="F587" s="1"/>
  <c r="F582"/>
  <c r="F586" s="1"/>
  <c r="F581"/>
  <c r="F585" s="1"/>
  <c r="F579"/>
  <c r="F578"/>
  <c r="F577"/>
  <c r="F575"/>
  <c r="F574"/>
  <c r="F573"/>
  <c r="F567"/>
  <c r="F565"/>
  <c r="F563"/>
  <c r="F561"/>
  <c r="F560"/>
  <c r="F558"/>
  <c r="F556"/>
  <c r="F554"/>
  <c r="F552"/>
  <c r="F550"/>
  <c r="F549"/>
  <c r="F547"/>
  <c r="F545"/>
  <c r="F543"/>
  <c r="F541"/>
  <c r="F538"/>
  <c r="F535"/>
  <c r="F534"/>
  <c r="F513"/>
  <c r="F511"/>
  <c r="F509"/>
  <c r="F514" s="1"/>
  <c r="F507"/>
  <c r="F512" s="1"/>
  <c r="F504"/>
  <c r="F502"/>
  <c r="F499"/>
  <c r="F497"/>
  <c r="F494"/>
  <c r="F492"/>
  <c r="F483"/>
  <c r="F481"/>
  <c r="F480"/>
  <c r="F477"/>
  <c r="F484" s="1"/>
  <c r="F475"/>
  <c r="F482" s="1"/>
  <c r="F474"/>
  <c r="F472"/>
  <c r="F479" s="1"/>
  <c r="F470"/>
  <c r="F468"/>
  <c r="F467"/>
  <c r="F465"/>
  <c r="F456"/>
  <c r="F440"/>
  <c r="F438"/>
  <c r="F442" s="1"/>
  <c r="F436"/>
  <c r="F434"/>
  <c r="F432"/>
  <c r="F430"/>
  <c r="F426"/>
  <c r="F423"/>
  <c r="F420"/>
  <c r="F416"/>
  <c r="F393"/>
  <c r="F391"/>
  <c r="F394" s="1"/>
  <c r="F388"/>
  <c r="F385"/>
  <c r="F382"/>
  <c r="F379"/>
  <c r="F376"/>
  <c r="F369"/>
  <c r="F367"/>
  <c r="F366"/>
  <c r="F364"/>
  <c r="F361"/>
  <c r="F356"/>
  <c r="F354"/>
  <c r="F358" s="1"/>
  <c r="F352"/>
  <c r="F350"/>
  <c r="F348"/>
  <c r="F346"/>
  <c r="F344"/>
  <c r="F342"/>
  <c r="F340"/>
  <c r="F338"/>
  <c r="F336"/>
  <c r="F334"/>
  <c r="F332"/>
  <c r="F330"/>
  <c r="F328"/>
  <c r="F326"/>
  <c r="F324"/>
  <c r="F320"/>
  <c r="F319"/>
  <c r="F316"/>
  <c r="F314"/>
  <c r="F317" s="1"/>
  <c r="F311"/>
  <c r="F308"/>
  <c r="F305"/>
  <c r="F302"/>
  <c r="F292"/>
  <c r="F296" s="1"/>
  <c r="F291"/>
  <c r="F290"/>
  <c r="F294" s="1"/>
  <c r="F288"/>
  <c r="F287"/>
  <c r="F295" s="1"/>
  <c r="F286"/>
  <c r="F284"/>
  <c r="F283"/>
  <c r="F282"/>
  <c r="F280"/>
  <c r="F279"/>
  <c r="F278"/>
  <c r="F276"/>
  <c r="F275"/>
  <c r="F274"/>
  <c r="F272"/>
  <c r="F271"/>
  <c r="F270"/>
  <c r="F262"/>
  <c r="F260"/>
  <c r="F259"/>
  <c r="F257"/>
  <c r="F264" s="1"/>
  <c r="F256"/>
  <c r="F263" s="1"/>
  <c r="F254"/>
  <c r="F261" s="1"/>
  <c r="F253"/>
  <c r="F250"/>
  <c r="F249"/>
  <c r="F247"/>
  <c r="F246"/>
  <c r="F236"/>
  <c r="F234"/>
  <c r="F232"/>
  <c r="F229"/>
  <c r="F228"/>
  <c r="F225"/>
  <c r="F221"/>
  <c r="F218"/>
  <c r="F216"/>
  <c r="F215"/>
  <c r="F214"/>
  <c r="F208"/>
  <c r="F205"/>
  <c r="F212" s="1"/>
  <c r="F204"/>
  <c r="F202"/>
  <c r="F209" s="1"/>
  <c r="F200"/>
  <c r="F207" s="1"/>
  <c r="F198"/>
  <c r="F197"/>
  <c r="F211" s="1"/>
  <c r="F195"/>
  <c r="F193"/>
  <c r="F191"/>
  <c r="F190"/>
  <c r="F188"/>
  <c r="F186"/>
  <c r="F184"/>
  <c r="F183"/>
  <c r="F181"/>
  <c r="F179"/>
  <c r="F177"/>
  <c r="F176"/>
  <c r="F174"/>
  <c r="F172"/>
  <c r="F162"/>
  <c r="F160"/>
  <c r="F163" s="1"/>
  <c r="F157"/>
  <c r="F154"/>
  <c r="F151"/>
  <c r="F148"/>
  <c r="F145"/>
  <c r="F138"/>
  <c r="F133"/>
  <c r="F139" s="1"/>
  <c r="F131"/>
  <c r="F137" s="1"/>
  <c r="F130"/>
  <c r="F136" s="1"/>
  <c r="F129"/>
  <c r="F135" s="1"/>
  <c r="F127"/>
  <c r="F125"/>
  <c r="F124"/>
  <c r="F123"/>
  <c r="F113"/>
  <c r="F115" s="1"/>
  <c r="F111"/>
  <c r="F106"/>
  <c r="F103"/>
  <c r="F107" s="1"/>
  <c r="F101"/>
  <c r="F105" s="1"/>
  <c r="F99"/>
  <c r="F97"/>
  <c r="F95"/>
  <c r="F93"/>
  <c r="F91"/>
  <c r="F89"/>
  <c r="F82"/>
  <c r="F77"/>
  <c r="F83" s="1"/>
  <c r="F75"/>
  <c r="F81" s="1"/>
  <c r="F74"/>
  <c r="F80" s="1"/>
  <c r="F73"/>
  <c r="F79" s="1"/>
  <c r="F71"/>
  <c r="F69"/>
  <c r="F68"/>
  <c r="F67"/>
  <c r="F65"/>
  <c r="F63"/>
  <c r="F62"/>
  <c r="F61"/>
  <c r="F59"/>
  <c r="F57"/>
  <c r="F56"/>
  <c r="F55"/>
  <c r="F53"/>
  <c r="F51"/>
  <c r="F50"/>
  <c r="F49"/>
  <c r="F47"/>
  <c r="F45"/>
  <c r="F44"/>
  <c r="F43"/>
  <c r="F41"/>
  <c r="F39"/>
  <c r="F38"/>
  <c r="F37"/>
  <c r="F35"/>
  <c r="F33"/>
  <c r="F32"/>
  <c r="F31"/>
  <c r="F29"/>
  <c r="F27"/>
  <c r="F26"/>
  <c r="F25"/>
  <c r="F23"/>
  <c r="F21"/>
  <c r="F20"/>
  <c r="F19"/>
  <c r="F17"/>
  <c r="F15"/>
  <c r="F14"/>
  <c r="F13"/>
</calcChain>
</file>

<file path=xl/sharedStrings.xml><?xml version="1.0" encoding="utf-8"?>
<sst xmlns="http://schemas.openxmlformats.org/spreadsheetml/2006/main" count="2012" uniqueCount="527">
  <si>
    <t xml:space="preserve">
№/ номенклатура/
номенкл.единица</t>
  </si>
  <si>
    <t>Мерна единица</t>
  </si>
  <si>
    <t>1</t>
  </si>
  <si>
    <t xml:space="preserve"> I.ОБОСОБЕНА ПОЗИЦИЯ "ОБЩ  МЕДИЦИНСКИ  КОНСУМАТИВ"</t>
  </si>
  <si>
    <t xml:space="preserve">Спринцовки  </t>
  </si>
  <si>
    <t>1.1</t>
  </si>
  <si>
    <t xml:space="preserve">Спринцовки 2сс  двукомпонентни </t>
  </si>
  <si>
    <t>Бр.</t>
  </si>
  <si>
    <t>1.2</t>
  </si>
  <si>
    <t xml:space="preserve">Спринцовки 5сс  двукомпонентни </t>
  </si>
  <si>
    <t>1.3</t>
  </si>
  <si>
    <t xml:space="preserve">Спринцовки 10сс  двукомпонентни </t>
  </si>
  <si>
    <t>1.4</t>
  </si>
  <si>
    <t xml:space="preserve">Спринцовки 20сс  двукомпонентни </t>
  </si>
  <si>
    <t>1.5</t>
  </si>
  <si>
    <t>Спринцовки 2сс  трикомпонентни</t>
  </si>
  <si>
    <t>1.6</t>
  </si>
  <si>
    <t>Спринцовки 5сс  трикомпонентни</t>
  </si>
  <si>
    <t>1.7</t>
  </si>
  <si>
    <t xml:space="preserve">Спринцовки 20сс  трикомпонентни </t>
  </si>
  <si>
    <t>1.8</t>
  </si>
  <si>
    <t>Спринцовки с игли инсулинови</t>
  </si>
  <si>
    <t>1.9</t>
  </si>
  <si>
    <t>Спринцовки за перфузор 50сс съвместими с перфузори Braun</t>
  </si>
  <si>
    <t>1.10</t>
  </si>
  <si>
    <t>Спринцовки 50сс трикомпонентни с наконечник; конусовиден връх</t>
  </si>
  <si>
    <t>1.11</t>
  </si>
  <si>
    <t>Игли инжекционни, еднократни, стерилни – различни размери - 18G, 20G, 22G, 24G,27G</t>
  </si>
  <si>
    <t>Системи</t>
  </si>
  <si>
    <t>2.1</t>
  </si>
  <si>
    <t>Удължител за спринцовки с винтово съединение,от PVC, Луер Лок (конектор система за перфузия)</t>
  </si>
  <si>
    <t>2.2</t>
  </si>
  <si>
    <t>Системи за инфузия с пластмасов спайк, луер лок, въздушен филтър с капаче</t>
  </si>
  <si>
    <t>2.3</t>
  </si>
  <si>
    <t>Системи за инфузия с метален спайк</t>
  </si>
  <si>
    <t>2.4</t>
  </si>
  <si>
    <t>Кръвопреливни системи с пластмасов спайк,въздушен филтър с капаче</t>
  </si>
  <si>
    <t>3</t>
  </si>
  <si>
    <t>Шипове за трансфер</t>
  </si>
  <si>
    <t>3.1</t>
  </si>
  <si>
    <t>Шипове за трансфер на разтвори за безопасно многократно изтегляне на инжекциони разтвори, с добре затварящо се капаче и филтър с пластмасов шип</t>
  </si>
  <si>
    <t>3.2</t>
  </si>
  <si>
    <t>Шипове за трансфер на разтвори за прехвърляне или смесване на стерилни течности в затворени системи, със защитнмо капаче и  с двустранни пробивни качества.</t>
  </si>
  <si>
    <t xml:space="preserve">Консумативи </t>
  </si>
  <si>
    <t>4.1</t>
  </si>
  <si>
    <t>Кранчета трипътни</t>
  </si>
  <si>
    <t>4.2</t>
  </si>
  <si>
    <t>Канюла за периферен венозен път № 16,18,20,22,24  с крилца, инжекционна клапа,вграден механизъм за защита от убождане</t>
  </si>
  <si>
    <t>5</t>
  </si>
  <si>
    <t xml:space="preserve">Ръкавици </t>
  </si>
  <si>
    <t>5.1</t>
  </si>
  <si>
    <t>Ръкавици хирургични латексови стерилни № 6,5,7, 7.5,8,8.5</t>
  </si>
  <si>
    <t>Чифт</t>
  </si>
  <si>
    <t>5.2</t>
  </si>
  <si>
    <t>Ръкавици хирургични латексови стерилни за микрохирургия, неталкирани № 6,5; 7; 7.5; 8; 8.5</t>
  </si>
  <si>
    <t>5.3</t>
  </si>
  <si>
    <t xml:space="preserve">Ръкавици латексови нестерилни с пудра № от XS до XL                   </t>
  </si>
  <si>
    <t>5.4</t>
  </si>
  <si>
    <t xml:space="preserve">Ръкавици латексови нестерилни без пудра № от XS до XL                         </t>
  </si>
  <si>
    <t>5.5</t>
  </si>
  <si>
    <t>Нелатексови ръкавици нитрил, нестерилни с вътрешен слой от коприна, цвят бял, № от XS до XL</t>
  </si>
  <si>
    <t>5.6</t>
  </si>
  <si>
    <t>Ръкавици  полиетиленови еднократни</t>
  </si>
  <si>
    <t>6</t>
  </si>
  <si>
    <t xml:space="preserve">Еднократно предпазно облекло </t>
  </si>
  <si>
    <t>6.1</t>
  </si>
  <si>
    <t>Еднократни престилки нестерилни</t>
  </si>
  <si>
    <t>6.2</t>
  </si>
  <si>
    <t>Калцуни полиетиленови</t>
  </si>
  <si>
    <t>6.3</t>
  </si>
  <si>
    <t>Маски операционни трипластови</t>
  </si>
  <si>
    <t>6.4</t>
  </si>
  <si>
    <t>Шапки еднократни тип боне</t>
  </si>
  <si>
    <t>6.5</t>
  </si>
  <si>
    <t>Шапки еднократни с връзки</t>
  </si>
  <si>
    <t>7</t>
  </si>
  <si>
    <t>Система за клизма / иригатор/ еднократна</t>
  </si>
  <si>
    <t>8</t>
  </si>
  <si>
    <t xml:space="preserve"> Торби уринаторни 2000 ml - шлаух до 1.5 m, с кран за отточване отдолу, с клапан, стерилна</t>
  </si>
  <si>
    <t>IІ.ОБОСОБЕНА ПОЗИЦИЯ "СПЕЦИФИЧЕН  МЕДИЦИНСКИ  КОНСУМАТИВ"</t>
  </si>
  <si>
    <t>9</t>
  </si>
  <si>
    <t>Абдоминален дрен №16,18,20</t>
  </si>
  <si>
    <t>10</t>
  </si>
  <si>
    <t>Редон дренажи №12, 14, 16,18,20</t>
  </si>
  <si>
    <t>11</t>
  </si>
  <si>
    <t>Вакуум дренажни банки с мехче 400 - 600 мл.</t>
  </si>
  <si>
    <t>12</t>
  </si>
  <si>
    <t>Назо гастрални сонди /НГС/  № 14,16,18,20,22</t>
  </si>
  <si>
    <t>13</t>
  </si>
  <si>
    <t>Скалпели и остриета</t>
  </si>
  <si>
    <t>13.1</t>
  </si>
  <si>
    <t>Остриета за скалпели с  № 11, 15, 20 и 22</t>
  </si>
  <si>
    <t>13.2</t>
  </si>
  <si>
    <t>Скалпели еднократни с пластмасови дръжки с № 11, 15, 20 и 22</t>
  </si>
  <si>
    <t>14</t>
  </si>
  <si>
    <t>Ендотрахеални тръби и принадлежности</t>
  </si>
  <si>
    <t>14.1</t>
  </si>
  <si>
    <t>Ендотрахеални тръби с балон  по №4;4, 5; 5; 5, 5; 6; 6, 5; 7; 7, 5 ; 8; 8, 5; 9</t>
  </si>
  <si>
    <t>14.2</t>
  </si>
  <si>
    <t>Армирани ендотрахеални тръби с балон, с № 7;  7, 5;  8;  8, 5</t>
  </si>
  <si>
    <t>14.3</t>
  </si>
  <si>
    <t>Маска ларингеална прозрачна, за еднократна употреба с № 2-5</t>
  </si>
  <si>
    <t>14.4</t>
  </si>
  <si>
    <t>Трахеостомни канюли с балон, с № 7; 7, 5; 8; 8, 5</t>
  </si>
  <si>
    <t>14.5</t>
  </si>
  <si>
    <t>Връзка за фиксиране на ЕТ/ ендорахеална търба/, мека , атравматична , с допълнително ластично фиксиране</t>
  </si>
  <si>
    <t>14.6</t>
  </si>
  <si>
    <t>Комбиниран антибактериален и антивирален филтър, топло и влагообменник</t>
  </si>
  <si>
    <t>15</t>
  </si>
  <si>
    <t>Катетри урологични</t>
  </si>
  <si>
    <t>15.1</t>
  </si>
  <si>
    <t>Катетри урологични двупътни №№12,14</t>
  </si>
  <si>
    <t>15.2</t>
  </si>
  <si>
    <t>Катетри урологични двупътни №№16,18</t>
  </si>
  <si>
    <t>15.3</t>
  </si>
  <si>
    <t>Катетри урологични двупътни №№20,22</t>
  </si>
  <si>
    <t>15.4</t>
  </si>
  <si>
    <t>Катетри трипътни силиконови с №№  18,20,22</t>
  </si>
  <si>
    <t>15.5</t>
  </si>
  <si>
    <t xml:space="preserve">Катетри Нелатон №6 до №20 </t>
  </si>
  <si>
    <t>16</t>
  </si>
  <si>
    <t>17</t>
  </si>
  <si>
    <t>Консумативи за анестезия и интензивно лечение</t>
  </si>
  <si>
    <t>17.1</t>
  </si>
  <si>
    <t>Канюла за централен венозен път  V субклавия  0,9 х 1,4 / 50 см.</t>
  </si>
  <si>
    <t>17.2</t>
  </si>
  <si>
    <t xml:space="preserve">Набор за катетеризация на V кава с ЦВК (техника катетър през канюла), с достъп през канюла за V субклавия и през канюла за V югуларис, диам. на канюлата G 14, G 16, G 18, G 20 (2,1мм; 1,7мм; 1,4мм; 0,9мм), дължини на централ. вен. катетри 32, 45 и 70 см. </t>
  </si>
  <si>
    <t>17.3</t>
  </si>
  <si>
    <t xml:space="preserve">Централни венозни катетри набор на катетеризация на v.cava по техника катетър върху водач (Селдингер). Еднолуменен катетър от полиуретан, с мек връх непрозрачен ренгенопозитивен, с прозрачно външно удължение ,маркировка за дължината, фиксаторен клипс,, жичен  водач, пункционна игла, дилататор и 5 сс спринцовка . Размер 18, 16 G, 14 G/20 cm </t>
  </si>
  <si>
    <t>17.4</t>
  </si>
  <si>
    <t>Централни венозни катетри набор на катетеризация на v.cava по техника катетър върху водач (Селдингер). Двулуменен катетър от полиуретан, с мек връх непрозрачен ренгенопозитивен, с прозрачно външно удължение ,маркировка за дължината, фиксаторен клипс жичен  водач, пункционна игла, дилататор и 5 сс спринцовка . Размер 7F/20 cm</t>
  </si>
  <si>
    <t>17.5</t>
  </si>
  <si>
    <t>Аспирационен катетър, от мек поливинилхлорид, с атравматичен връх прав/извит, с централен и два странични отвора, с дебелина Ch 12, Ch 14, Ch 16, Ch 18</t>
  </si>
  <si>
    <t>17.6</t>
  </si>
  <si>
    <t>Игла за епидурална анестезия, заточване на върха по Туохи, диаметър G 18, дължина 90 мм</t>
  </si>
  <si>
    <t>17.7</t>
  </si>
  <si>
    <t xml:space="preserve">Сет за комбинирана епидурално-спинална анестезия, вкл: Канюла по Туохи 18G x 90mm, канюла спинална атравматична  27G по Шпроте с увеличителна лупа, катетър епидурален 20G x 90cm,с интегрирана метална спирала,  с 3 латерални отвора, заключваща  система, филтър антибактериален, клампиращ адаптор </t>
  </si>
  <si>
    <t>17.8</t>
  </si>
  <si>
    <t>Игли за спинална анестезия със заточване на върха по Квинке с водач, диаметри G 22, G 25, дължини 88мм и 120мм. , G23/88 мм, 26 G/88 mm</t>
  </si>
  <si>
    <t>17.9</t>
  </si>
  <si>
    <t xml:space="preserve">Игли за спинална анестезия със заточване на върха по Квинке без  водач, диаметри G 22, G 23, G 25, дължини 88мм и 120мм. </t>
  </si>
  <si>
    <t>17.10</t>
  </si>
  <si>
    <t>Игли за спинална анестезия  атравматична с водач/ интродюсер/,с дъговидно оформен връх тип Шпроте, латерален отвор за отичане на ликвор,увеличителна лупа  диаметри G 25, G 27, дължини  от 90 мм ,103 мм, 123мм</t>
  </si>
  <si>
    <t>17.11</t>
  </si>
  <si>
    <t xml:space="preserve">Сет за епидурална анестезия:
Канюла епидурална по  Туохи 18G x 90мм, с пластмасово стиле, катетър  20 x 90см, затворен връх, три латерални отвора,антибактериален филтър, адаптер , LOR спринцовка
</t>
  </si>
  <si>
    <t>17.12</t>
  </si>
  <si>
    <t>Натронкалк  туба 5 л</t>
  </si>
  <si>
    <t>17.13</t>
  </si>
  <si>
    <t xml:space="preserve">Коаксиален шланг за апарат за изкуствена белодробна вентилация 
/ тип шланг в шнг/, 
дължина 225 см, с ъглов конектор и порт </t>
  </si>
  <si>
    <t>17.14</t>
  </si>
  <si>
    <t xml:space="preserve">Автоклавируем манифолд за  инхалационен порт на апарат за изкуствена 
белодробна вентилация , в сет със силиконов  шланг 40 см,  за работа с коаксиален шланг </t>
  </si>
  <si>
    <t>17.15</t>
  </si>
  <si>
    <t>Комбиниран антибактериален  антивирален филтър, топло- и влагоуловител,
 ефективност на бактерио-вирусна филтрация - 99,9998%, 
 обем 55 мл .За пациенти с тегло над 20 кг.</t>
  </si>
  <si>
    <t>17.16</t>
  </si>
  <si>
    <t>Ларингиална тръба, с два балона – високообемни с ниско налягане , 
с цветово кодиран конектор , с отделен  аспирационен лумен . 
Индивидулана опаковка от 1 брой ларингиална тръба от размер със спринцовка , 
 цветово кодирана. За интубация без ларингоскоп. Размери : 3,4,5.</t>
  </si>
  <si>
    <t>17.17</t>
  </si>
  <si>
    <t>Маска ларингеална, прозрачна, изработена от медицински силикон, 
мек силиконов маншет, устойчив на стерилизация, уплътнен връх, 
анатомична форма за лесно и безболезнено вкарване и оптимално разположение, 
15 милиметров конектор,Ясна маркировка, многократна употреба,размери 3,4,5</t>
  </si>
  <si>
    <t>18</t>
  </si>
  <si>
    <t>Аспирационен сет стерилен</t>
  </si>
  <si>
    <t>19</t>
  </si>
  <si>
    <t>20</t>
  </si>
  <si>
    <t>Дуоденална сонда по Левин, от мек  поливинилхлорид, рентгенопозитивна, с дължина 120 мм, с четири странични отвора, с маркировки на 45, 55, 65 и 75 см</t>
  </si>
  <si>
    <t>22</t>
  </si>
  <si>
    <t>Изделия за офталмологична хирургия и субстанции</t>
  </si>
  <si>
    <t>22.1</t>
  </si>
  <si>
    <t>Двупроцентов метилцелулоза за високоеластична субстанция за офталмологична хирургия - с висок вискозитет гъстота 40000 cps, спринцовка 1,0 мл.</t>
  </si>
  <si>
    <t>22.2</t>
  </si>
  <si>
    <t xml:space="preserve">Вискоеластична субстанция натриев хиалорунат  за офталмологична хирургия - спринцовка  </t>
  </si>
  <si>
    <t>22.3</t>
  </si>
  <si>
    <t>Нож инцизионен 15 градуса за офталмологична хирургия</t>
  </si>
  <si>
    <t>22.4</t>
  </si>
  <si>
    <t>Нож инцизионен 2,75мм за офталм.хирургия</t>
  </si>
  <si>
    <t>22.5</t>
  </si>
  <si>
    <t>Стерилни операционни чаршафи с торбичка за събиране на течности с размери 1.0м-1.20м - за очни операции /дрейп/</t>
  </si>
  <si>
    <t>22.6</t>
  </si>
  <si>
    <t>Офталмологична хемостатична гъба с дръжка</t>
  </si>
  <si>
    <t xml:space="preserve">Лещи  за офталмологична хирургия  </t>
  </si>
  <si>
    <t>23.1</t>
  </si>
  <si>
    <t>23.2</t>
  </si>
  <si>
    <t xml:space="preserve">Еднокомпонентна хидрофобна, мека вътреочна леща с асферична оптика (-0.27µм), корекция на хроматичните аберации, форма с 3 точки на фиксация и правоъгълен ръб, осигуряващи стабилност и намаляващи появата на вторична катаракта.
Характеристика на оптиката: Асортимент (диоптри): +5.0 до +34.0 (стъпка 0.5)
Диаметър: 6мм. Форма: Би-конвексна, предна асферична повърхност, правоъгълен ръб на оптиката. Материал: Хидрофобен акрилат с филтър на виолетова и UV светлина 
А-константа: Ултразвук.: 118.8, Оптична: 119.3. Рефрактивен индекс: 1.47
Число на Абе: 55. Характеристика на хаптиките: Диаметър: 13.00мм. Модел: “С”
Материал: Хидрофобен акрилат с UV филтър. Дизайн: Офсет на хаптиките спрямо оптиката. Възможност за имплантация с еднократен и многократен инжектор.
</t>
  </si>
  <si>
    <t>23.3</t>
  </si>
  <si>
    <t>Еднокомпонентна хидрофобна, мека вътреочна леща с модифициран ръб на оптиката.
Диоптри: +06.00 до +30.00d, Диаметър: 6.0мм.
Форма: Биконвексна, Материал: Хидрофобен акрилат с UV филтър
Дизайн на оптичния ръб: 360˚ правоъгълен ръб на задната лещена повърхност и заоблен ръб на предната лещена повърхност.
А-константа: Ултразвук.: 118.4, Рефрактивен индекс: 1.45
Число на Абе: 55, Диаметър: 13.00, Модел:  “С”
Материал: Хидрофобен акрилат с UV филтър
Дизайн: Офсет на хаптиките спрямо оптиката
Възможност за имплантация с еднократен и многократен инжектор.</t>
  </si>
  <si>
    <t>23.4</t>
  </si>
  <si>
    <t xml:space="preserve">Еднокомпонентна мека хидрофилна, асферична  леща с 360˚ правоъгълен ръб.
диоптри: -5.0 до +30.0 (стъпка 0.5/1.0D), Диаметър: 6.0 мм., Форма: Биконвексна
Материал: Хидрофилен акрилат с UV филтър, Дизайн на оптичния ръб: 360˚ правоъгълен ръб., А-константа: Ултразвук.: 118.0, Рефрактивен индекс: 1.46
Диаметър:  12.50 мм, Модел: Модифицирано “С”
Материал: Хидрофилен акрилат с UV филтър. 
</t>
  </si>
  <si>
    <t>23.5</t>
  </si>
  <si>
    <t xml:space="preserve">Еднокомпонентна хидрофобна, мултифокална,  мека вътреочна леща с асферична оптика (-0.27µм), корекция на хроматичните аберации, форма с 3 точки на фиксация и правоъгълен ръб, осигуряващи стабилност и намаляващи появата на вторична катаракта.
Характеристика на оптиката: Асортимент (диоптри): +10.0 до +27.0 (стъпка 0.5)
Диаметър: 6мм. Форма: Би-конвексна, предна асферична повърхност, задна дифрактивна повърхност, правоъгълен ръб на оптиката.Материал: Хидрофобен акрилат с UV филтър
А-константа: Ултразвук.: 118.8, Оптична: 119.3 Рефрактивен индекс: 1.47
Число на Абе: 55. Характеристика на хаптиките: Диаметър: 13.00мм
Модел: “С”. Материал: Хидрофобен акрилат с UV филтър. Дизайн: Офсет на хаптиките спрямо оптиката. Възможност за имплантация с еднократен и многократен инжектор.
</t>
  </si>
  <si>
    <t>23.6</t>
  </si>
  <si>
    <t>Еднокомпонентна хидрофобна, мека вътреочна леща с асферична оптика (-0.27µм), с разширен обхват на зрение, корекция на хроматичните аберации, форма с 3 точки на фиксация и правоъгълен ръб, осигуряващи стабилност и намаляващи появата на вторична катаракта. Характеристика на оптиката: Асортимент (сферични диоптри): +5.0 до +34.0 (стъпка 0.5) Диаметър: 6мм. Форма: Би-конвексна, предна асферична повърхност, задна ахроматична дифрактивна повърхност, правоъгълен ръб на оптиката.
Материал: Хидрофобен акрилат с UV филтър А-константа: Ултразвук.: 118.8, Оптична: 119.3. Рефрактивен индекс: 1.47. Число на Абе: 55 Характеристика на хаптиките:
Диаметър: 13.00мм. Модел: “С”. Материал: Хидрофобен акрилат с UV филтър
Дизайн: Офсет на хаптиките спрямо оптиката. Възможност за имплантация с еднократен и многократен инжектор.</t>
  </si>
  <si>
    <t>23.7</t>
  </si>
  <si>
    <t xml:space="preserve">Еднокомпонентна хидрофобна, мека вътреочна леща с асферична оптика (-0.27µм), корекция на роговичен астигматизъм,  корекция на хроматичните аберации, форма с 3 точки на фиксация и правоъгълен ръб, осигуряващи стабилност и намаляващи появата на вторична катаракта.Характеристика на оптиката: Асортимент (сферични диоптри): +5.0 до +34.0 (стъпка 0.5) Асортимент (цилиндрични диоптри): 1.00; 1.50; 2.25; 3.00; 4.00.
Диаметър: 6мм. Форма: Би-конвексна, предна торична, асферична повърхност, правоъгълен ръб на оптиката. Материал: Хидрофобен акрилат с UV филтър
А-константа: Ултразвук.: 118.8, Оптична: 119.3. Рефрактивен индекс: 1.47
Число на Абе: 55 Характеристика на хаптиките: Диаметър: 13.00мм Модел: “С”. Материал: Хидрофобен акрилат с UV филтър. Дизайн: Офсет на хаптиките спрямо оптиката. Възможност за имплантация с еднократен и многократен инжектор.
</t>
  </si>
  <si>
    <t>23.8</t>
  </si>
  <si>
    <t xml:space="preserve">Еднокомпонентна твърда, заднокамерна  PMMA  леща с 360˚ правоъгълен ръб.
диоптри: 0.0 до +30.0 (стъпка 0.5/1.0D), Диаметър: 5.5мм.
Форма: Биконвексна, Материал: PMMA с UV филтър
Дизайн на оптичния ръб: 360˚ правоъгълен ръб., А-константа: Ултразвук.: 118.2
Диаметър:  12.50 мм, Модел: Модифицирано “С”
Материал: PMMA с UV филтър. В комплектс вискосубстанция Хидроксипропил Метилцелулоза 2%, 2 мл.
</t>
  </si>
  <si>
    <t>23.9</t>
  </si>
  <si>
    <t xml:space="preserve">Еднокомпонентна твърда, преднокамерна  PMMA  леща с 360˚ правоъгълен ръб.
Асортимент (диоптри): 0.0 до +30.0 (стъпка 0.5/1.0D)
Диаметър: 6.0мм., Форма: Биконвексна, Материал: PMMA с UV филтър
Дизайн на оптичния ръб: 360˚ правоъгълен ръб.
А-константа: Ултразвук.: 115.0, Диаметър:  12.75 мм
Модел: Модифицирано “С”, Материал: PMMA с UV филтър. В комплектс вискосубстанция Хидроксипропил Метилцелулоза 2%, 2 мл.
</t>
  </si>
  <si>
    <t>24</t>
  </si>
  <si>
    <t>Нестерилен очен компрес от абсорбиращ памук, покрит със 100% памучна марля, с елипсовидна форма</t>
  </si>
  <si>
    <t>25</t>
  </si>
  <si>
    <t>Картридж " В" съвместим с инжектор " Монарх".</t>
  </si>
  <si>
    <t>26</t>
  </si>
  <si>
    <t>ІІІ.ОБОСОБЕНА ПОЗИЦИЯ
 "ДРУГ  МЕДИЦИНСКИ  КОНСУМАТИВ"</t>
  </si>
  <si>
    <t>27</t>
  </si>
  <si>
    <t>Силиконови ленти за индентификация на кръвоностни съдове, червени и сини, размер 0,9мм x 1,3мм:1,15мм x 2,4мм:1,3м м x 4,00mm</t>
  </si>
  <si>
    <t>28</t>
  </si>
  <si>
    <t>Ректален PVC катетър 40 см, със затворен край, 2 латерални отвора, цветова кодировка, стерилен, гладка повърхност и атравматичен връх, размери Ch18-Ch35</t>
  </si>
  <si>
    <t>Контейнери</t>
  </si>
  <si>
    <t>29.1</t>
  </si>
  <si>
    <t xml:space="preserve">Контейнери за урина пластмасови </t>
  </si>
  <si>
    <t>29.2</t>
  </si>
  <si>
    <t xml:space="preserve">Контейнери за храчки пластмасови </t>
  </si>
  <si>
    <t>29.3</t>
  </si>
  <si>
    <t>Контейнери за биопсичен материал /пластмасови/ 30 мл.</t>
  </si>
  <si>
    <t>29.4</t>
  </si>
  <si>
    <t>Контейнери за биопсичен материал /пластмасови/ 80 мл.</t>
  </si>
  <si>
    <t>29.5</t>
  </si>
  <si>
    <t>Контейнери за биопсичен материал /пластмасови/ 100 мл.</t>
  </si>
  <si>
    <t>Контейнери за оперативен материал /пластмасови/1000 мл.</t>
  </si>
  <si>
    <t>30</t>
  </si>
  <si>
    <t xml:space="preserve">Контейнери за опасен биологичен отпадък, за еднократна употреба с приспособление за отделяне на игли </t>
  </si>
  <si>
    <t>30.1</t>
  </si>
  <si>
    <t xml:space="preserve">Контейнери за опасен биологичен отпадък, за еднократна употреба с обем 0,6 л ,с приспособление за отделяне на игли </t>
  </si>
  <si>
    <t>30.2</t>
  </si>
  <si>
    <t xml:space="preserve">Контейнери за опасен биологичен отпадък, за еднократна употреба с обем 1,5 л,с приспособление за отделяне на игли </t>
  </si>
  <si>
    <t xml:space="preserve">Контейнери за опасен биологичен отпадък, за еднократна употреба с обем 2 л,с приспособление за отделяне на игли </t>
  </si>
  <si>
    <t xml:space="preserve">Контейнери за опасен биологичен отпадък, за еднократна употреба с обем 5 л,с приспособление за отделяне на игли </t>
  </si>
  <si>
    <t xml:space="preserve">Контейнери за опасен биологичен отпадък, за еднократна употреба с обем 7 л,с приспособление за отделяне на игли </t>
  </si>
  <si>
    <t>31</t>
  </si>
  <si>
    <t xml:space="preserve">Ролки за  медицински кушетки   </t>
  </si>
  <si>
    <t>31.1</t>
  </si>
  <si>
    <t>Ролки целулозни за мед. кушетки с полиетиленова защита и ширина 58-60 см.</t>
  </si>
  <si>
    <t>31.2</t>
  </si>
  <si>
    <t xml:space="preserve">Ролки хартиени за мед. кушетки двупластови с перфорация и ширина  58-60 см  </t>
  </si>
  <si>
    <t>Еднократно операционно  бельо - стерилно  с прорез</t>
  </si>
  <si>
    <t>32.1</t>
  </si>
  <si>
    <t xml:space="preserve"> -  опрерационна престилка</t>
  </si>
  <si>
    <t>32.2</t>
  </si>
  <si>
    <t xml:space="preserve"> - операционен чаршаф с прорез 70/70</t>
  </si>
  <si>
    <t>32.3</t>
  </si>
  <si>
    <t xml:space="preserve"> - операционен чаршаф с прорез 90/90</t>
  </si>
  <si>
    <t>32.4</t>
  </si>
  <si>
    <t xml:space="preserve"> - операционен чаршаф с прорез 140/240</t>
  </si>
  <si>
    <t xml:space="preserve">Универсално еднократно операционно  бельо 
за обща хирургия  - стерилно </t>
  </si>
  <si>
    <t xml:space="preserve"> - операционен чаршаф без  прорез 75/75</t>
  </si>
  <si>
    <t xml:space="preserve"> - операционен чаршаф без прорез 90/90</t>
  </si>
  <si>
    <t xml:space="preserve"> - операционен чаршаф без прорез 150/240</t>
  </si>
  <si>
    <t xml:space="preserve">Универслен сет за обща хирургия включващ:1бр. покривка за маса с размери 150/200;  4 бр.кърпи 30/34; 1 бр. лепенка 9/51; 2бр.подсилени адхезивни чаршафи 90/75;
1бр. Подсилен адхезивен чаршаф 175/175;
1 бр. Подсилен адхезивен чаршаф 240/150
</t>
  </si>
  <si>
    <t>Еднократни чаршафи  60/90/ за предпазване операционни маси/ тип "памперс"</t>
  </si>
  <si>
    <t>Ръкохватки с бутони еднократни за електрокоагулатор</t>
  </si>
  <si>
    <t>Шпатули за език еднократни, стерилни, пласмасови</t>
  </si>
  <si>
    <t>Презервативи</t>
  </si>
  <si>
    <t>Четки за цитонамазка</t>
  </si>
  <si>
    <t>Спекуломи еднократни пластмасови различни размери</t>
  </si>
  <si>
    <t>Абсорбираща хемостатична гъба с размери    8 см х 5 см х 1 см</t>
  </si>
  <si>
    <t>Резорбируем хемостатик от регенерирана оксидирана целулоза, тип мрежа 10 см х 20см</t>
  </si>
  <si>
    <t>Дрен гофриран, силиконов от 250 до 360 х 25 мм.</t>
  </si>
  <si>
    <t xml:space="preserve">Електроди </t>
  </si>
  <si>
    <t>Електроди за ЕКГ за възрастни</t>
  </si>
  <si>
    <t>Електроди за ЕКГ за деца</t>
  </si>
  <si>
    <t>Неутрален електрод за електронож, еднократен, стандартен</t>
  </si>
  <si>
    <t>45</t>
  </si>
  <si>
    <t>45.1</t>
  </si>
  <si>
    <t>Кг.</t>
  </si>
  <si>
    <t>45.2</t>
  </si>
  <si>
    <t>46</t>
  </si>
  <si>
    <t>Хартия за ЕКГ съвместима с Хелиге</t>
  </si>
  <si>
    <t>46.1</t>
  </si>
  <si>
    <t>ЕКГ хартия съвместима с  3 канален ЕКГ ЕК 41  Хелиге 51-55х40</t>
  </si>
  <si>
    <t>46.2</t>
  </si>
  <si>
    <t>ЕКГ хартия съвместима с  3 канален ЕКГ ЕК 43/EK 33  Хелиге - 130х50</t>
  </si>
  <si>
    <t>Хартия за ЕКГ съвместима с апарат Cardi Max</t>
  </si>
  <si>
    <t>Милиметрова хартия съвместима с  ЕКГ апарат Cardi Max, FX – 7102.</t>
  </si>
  <si>
    <t>Милиметрова хартия съвместима с  ЕКГ апарат Cardi Max, FX – 7202.</t>
  </si>
  <si>
    <t>ЕКГ хартия съвместима с  12 канален ЕКГ МАС 1200</t>
  </si>
  <si>
    <t>Хартия принтерна съвместима с  ехограф Fukuda Denshi с размери 110мм/ 20 м</t>
  </si>
  <si>
    <t>Хартия съвместима с  термален принтер 21см</t>
  </si>
  <si>
    <t>Медицински консумативи, съвместими  със  спирометър Шилер SP-1</t>
  </si>
  <si>
    <t>53.1</t>
  </si>
  <si>
    <t>Мундщук , съвместим  със  спирометър Шилер SP-1</t>
  </si>
  <si>
    <t>53.2</t>
  </si>
  <si>
    <t>Хартия за спирометър Шилер SP-1</t>
  </si>
  <si>
    <t>Опаковка</t>
  </si>
  <si>
    <t>ФОЛИО</t>
  </si>
  <si>
    <t>Фолио нагънато 15см/5см/100м  за стерилизация</t>
  </si>
  <si>
    <t>Ролка</t>
  </si>
  <si>
    <t>Фолио нагънато 25см/6,5см/100 м.</t>
  </si>
  <si>
    <t>Фолио нагънато 10см/5см/100 м.</t>
  </si>
  <si>
    <t xml:space="preserve">Опаковъчно фолио гладко -  20/200м </t>
  </si>
  <si>
    <t xml:space="preserve">Опаковъчно фолио гладко - 10/200 </t>
  </si>
  <si>
    <t xml:space="preserve">Опаковъчно фолио гладко - 15/200 </t>
  </si>
  <si>
    <t xml:space="preserve">Тест ленти за кръвна захар съвместими с глюкомер Freestyle Optium </t>
  </si>
  <si>
    <t>60</t>
  </si>
  <si>
    <t>IV.ОБОСОБЕНА ПОЗИЦИЯ "ОБЩ ПРЕВЪРЗОЧЕН КОНСУМАТИВ"</t>
  </si>
  <si>
    <t>61</t>
  </si>
  <si>
    <t>Бинтове гипсови</t>
  </si>
  <si>
    <t>61.1</t>
  </si>
  <si>
    <t>Бинтове гипсови 2,5 - 3 м/15см</t>
  </si>
  <si>
    <t>61.2</t>
  </si>
  <si>
    <t>Бинтове гипсови 2,5 - 3 м/20 см</t>
  </si>
  <si>
    <t>62</t>
  </si>
  <si>
    <t>Бинтове марлени</t>
  </si>
  <si>
    <t>Бинтове марлени 10 м/16 см</t>
  </si>
  <si>
    <t>Бинтове марлени 10 м/10 см</t>
  </si>
  <si>
    <t>Бинтове марлени 10 м/5 см</t>
  </si>
  <si>
    <t>Бинтове марлени 5 м/5 см</t>
  </si>
  <si>
    <t>Бинтове марлени 10м/8см</t>
  </si>
  <si>
    <t>63</t>
  </si>
  <si>
    <t>Бинтове крепови 4-5 м/ 5 см.</t>
  </si>
  <si>
    <t>64</t>
  </si>
  <si>
    <t>Бинтове плетени 5 м/10 см.</t>
  </si>
  <si>
    <t>65</t>
  </si>
  <si>
    <t>Бинтове ластични</t>
  </si>
  <si>
    <t>65.1</t>
  </si>
  <si>
    <t>Бинтове ластични 5м/8см</t>
  </si>
  <si>
    <t>65.2</t>
  </si>
  <si>
    <t>Бинтове ластични 10м/10см</t>
  </si>
  <si>
    <t>66</t>
  </si>
  <si>
    <t>Пластири</t>
  </si>
  <si>
    <t>66.1</t>
  </si>
  <si>
    <t xml:space="preserve">Цитопласт 100 см/6 см </t>
  </si>
  <si>
    <t>66.2</t>
  </si>
  <si>
    <t xml:space="preserve">Лейкопласт 5см/5 м на цинкова-оксидна основа със силно залепващо действие </t>
  </si>
  <si>
    <t>67</t>
  </si>
  <si>
    <t xml:space="preserve">Марля и марлени компреси </t>
  </si>
  <si>
    <t>Компреси марлени  нестерилни   5см/5см - 8 дипли,17 нишки,оп/100 бр.</t>
  </si>
  <si>
    <t>Компреси марлени нестерилни 7.5/7.5см  - 8 дипли,17 нишки,оп/100 бр.</t>
  </si>
  <si>
    <t>Компреси марлени нестерилни 10см/10см - 8 дипли,17 нишки,оп/100 бр.</t>
  </si>
  <si>
    <t>Марля на топове /х 100 м в плик/м²/,17 нишки</t>
  </si>
  <si>
    <t>Компреси тип "Микулич" с дръжка от нетъкан текстил с  40см/30см 4 пласта с ренгено контрастна нишка</t>
  </si>
  <si>
    <t>68</t>
  </si>
  <si>
    <t>Памук естествен /в пакети по 100 гр./</t>
  </si>
  <si>
    <t>69</t>
  </si>
  <si>
    <t>Медицинска вата( лиглин) клас "Б"</t>
  </si>
  <si>
    <t>V.ОБОСОБЕНА ПОЗИЦИЯ  "СПЕЦИФИЧНИ ПРЕВЪРЗОЧНИ МАТЕРИАЛИ"</t>
  </si>
  <si>
    <t>70</t>
  </si>
  <si>
    <t>Ленти на копринена основа</t>
  </si>
  <si>
    <t>70.1</t>
  </si>
  <si>
    <t>Лента самозалепваща  на копринена основа 4.5-5см/9-10 м</t>
  </si>
  <si>
    <t>70.2</t>
  </si>
  <si>
    <t>Лента самозалепваща  на копринена основа 2,5-3см/9-10м</t>
  </si>
  <si>
    <t>71</t>
  </si>
  <si>
    <t>Ленти от нетъкан текстил</t>
  </si>
  <si>
    <t>71.1</t>
  </si>
  <si>
    <t>Лента  хипоалергична  от  нетъкан текстил 5 см х 10 м</t>
  </si>
  <si>
    <t>71.2</t>
  </si>
  <si>
    <t>Лента хипоалергична  от  нетъкан текстил 2,5 см х 9,14м</t>
  </si>
  <si>
    <t>71.3</t>
  </si>
  <si>
    <t>Лента  хипоалергична  от  нетъкан текстил 10 см х 10м</t>
  </si>
  <si>
    <t>71.4</t>
  </si>
  <si>
    <t xml:space="preserve"> Лента хипоалергичнаот нетъкан текстил без носеща основа с размери 5 см х 9,14м, с перфорация</t>
  </si>
  <si>
    <t>71.5</t>
  </si>
  <si>
    <t xml:space="preserve">Лента хипоалергична от нетъкан текстил без носеща основа с размери 10 см х 9,14м, с перфурация </t>
  </si>
  <si>
    <t>72</t>
  </si>
  <si>
    <t>Превръзки</t>
  </si>
  <si>
    <t>72.1</t>
  </si>
  <si>
    <t>Превръзка от нетъкан текстил за фиксиране на абокати, с прорез и с две подложки,хипоалергична  с размери 6см х 8 см, стерилна</t>
  </si>
  <si>
    <t>72.2</t>
  </si>
  <si>
    <t>Превръзка постоперативна  5 см х 7 см</t>
  </si>
  <si>
    <t>72.3</t>
  </si>
  <si>
    <t>Превръзка постоперативна 15  х 8 см</t>
  </si>
  <si>
    <t>Превръзка постоперативна  20  х 10 см</t>
  </si>
  <si>
    <t>Лепенка за канюли и ЦВК /7 см х 8,5 см /самофиксираща , с прорез за фиксиране на канюли от мек нетъкан материал,с прозрачен прозорец за лесно мониториране.</t>
  </si>
  <si>
    <t>VI .ОБОСОБЕНА ПОЗИЦИЯ "ХИРУРГИЧЕН КОНСУМАТИВ"</t>
  </si>
  <si>
    <t>73</t>
  </si>
  <si>
    <t>Хирургични игли</t>
  </si>
  <si>
    <t>73.1</t>
  </si>
  <si>
    <t>Кожни игли с режещ връх, различни размери</t>
  </si>
  <si>
    <t>73.2</t>
  </si>
  <si>
    <t>Мускулни игли обли, различни размери</t>
  </si>
  <si>
    <t>73.3</t>
  </si>
  <si>
    <t>Чревни игли обли, различни размери</t>
  </si>
  <si>
    <t>74</t>
  </si>
  <si>
    <t>Хирургични антимикробни полиамидни конци</t>
  </si>
  <si>
    <t>74.1</t>
  </si>
  <si>
    <t>Полиамидни конци 10м № 3/0</t>
  </si>
  <si>
    <t>74.2</t>
  </si>
  <si>
    <t>Полиамидни конци 10м №0</t>
  </si>
  <si>
    <t>74.3</t>
  </si>
  <si>
    <t xml:space="preserve">Полиамидни конци 10м №2 </t>
  </si>
  <si>
    <t>74.4</t>
  </si>
  <si>
    <t>Полиамидни конци 10м №4</t>
  </si>
  <si>
    <t>74.5</t>
  </si>
  <si>
    <t>Полиамидни конци 10м №6</t>
  </si>
  <si>
    <t>75</t>
  </si>
  <si>
    <t>Хирургични конци</t>
  </si>
  <si>
    <t>75.1</t>
  </si>
  <si>
    <t>Резорбируем синтетичен плетен конец №2/0 с полукръгла игла, със заоблен връх и с диаметър 26-36 мм, с покритие и със среден срок на резорбция.</t>
  </si>
  <si>
    <t>75.2</t>
  </si>
  <si>
    <t xml:space="preserve"> Резорбируем синтетичен плетен конец №3/0 с полукръгла игла, със заоблен връх и с диаметър 26-36 мм, с покритие и със среден срок на резорбция.</t>
  </si>
  <si>
    <t>75.3</t>
  </si>
  <si>
    <t xml:space="preserve"> Резорбируем синтетичен плетен конец №4/0 с полукръгла игла, със заоблен връх и с диаметър 26-36 мм, с покритие и със среден срок на резорбция.</t>
  </si>
  <si>
    <t>75.4</t>
  </si>
  <si>
    <t xml:space="preserve"> Резорбируем синтетичен плетен конец № 0 с полукръгла игла, със заоблен връх и с диаметър 36-48 мм, с покритие и със среден срок на резорбция.</t>
  </si>
  <si>
    <t>75.5</t>
  </si>
  <si>
    <t xml:space="preserve"> Резорбируем синтетичен плетен конец № 1 с полукръгла игла, със заоблен връх и с диаметър 36-48 мм, с покритие и със среден срок на резорбция.</t>
  </si>
  <si>
    <t xml:space="preserve"> Резорбируем синтетичен плетен конец № 2 с полукръгла игла, със заоблен връх и с диаметър 36-48 мм, с покритие и със среден срок на резорбция.</t>
  </si>
  <si>
    <t>76</t>
  </si>
  <si>
    <t>Синтетични монофиламентни резурбируеми конци</t>
  </si>
  <si>
    <t>76.1</t>
  </si>
  <si>
    <t>Синтетичен монофиламентен резурбируем конец от полидиоксанон  № 4.0,  с полукръгла игла, със заоблен връх и диаметър 26-36 мм, с дълъг срок на резорбция</t>
  </si>
  <si>
    <t>76.2</t>
  </si>
  <si>
    <t>Синтетичен монофиламентен резурбируем конец от полидиоксанон  № 4.0,  с две полукръгли игли, със заоблен връх и с диаметър 26-36 мм, с дълъг срок на резорбция</t>
  </si>
  <si>
    <t>76.3</t>
  </si>
  <si>
    <t>Синтетичен монофиламентен резурбируем конец от полидиоксанон  №3.0,  с полукръгла игла, със заоблен връх и с диаметър 26-36 мм, с дълъг срок на резорбция</t>
  </si>
  <si>
    <t>Синтетичен монофиламентен резурбируем конец от полидиоксанон  №2.0,  с полукръгла игла, със заоблен връх и с диаметър 26-36 мм,  с дълъг срок на резорбция</t>
  </si>
  <si>
    <t>Синтетичен монофиламентен резурбируем конец от полидиоксанон  №0,  с полукръгла игла, със заоблен връх и с диаметър 36-48 мм,  с дълъг срок на резорбция</t>
  </si>
  <si>
    <t>77</t>
  </si>
  <si>
    <t xml:space="preserve">Синтетични монофиламентени нерезурбируеми конци </t>
  </si>
  <si>
    <t>77.1</t>
  </si>
  <si>
    <t>Синтетичен монофиламентен нерезурбируем конец от полипропилен №2.0,  с полукръгла игла, със заоблен  връх и с диаметър 26-36мм</t>
  </si>
  <si>
    <t>77.2</t>
  </si>
  <si>
    <t>Синтетичен монофиламентен нерезурбируем конец от полипропилен №0,  с полукръгла игла, със заоблен връх и с диаметър 36-48мм</t>
  </si>
  <si>
    <t>77.3</t>
  </si>
  <si>
    <t>Синтетичен монофиламентен нерезурбируем конец от полипропилен №1,  с полукръгла игла, със заоблен връх и с диаметър 36-48мм</t>
  </si>
  <si>
    <t>78</t>
  </si>
  <si>
    <t xml:space="preserve">Конци коприна с игла, шпатуловидна  </t>
  </si>
  <si>
    <t>78.1</t>
  </si>
  <si>
    <t>Конци коприна с игла, шпатуловидна  № 5.0</t>
  </si>
  <si>
    <t>78.2</t>
  </si>
  <si>
    <t xml:space="preserve"> Конци коприна с игла, шпатуловидна  № 4.0</t>
  </si>
  <si>
    <t>78.3</t>
  </si>
  <si>
    <t xml:space="preserve"> Конци коприна с игла, шпатуловидна  № 6.0</t>
  </si>
  <si>
    <t>78.4</t>
  </si>
  <si>
    <t xml:space="preserve"> Конци коприна с игла, шпатуловидна  № 10.0</t>
  </si>
  <si>
    <t>Хирургични платна за херниопластика и консумативи</t>
  </si>
  <si>
    <t>Полипропиленово херниално платно 15х15см</t>
  </si>
  <si>
    <t>Полипропиленово херниално платно 30х30см</t>
  </si>
  <si>
    <t>Херниално платно от монофиламентен полиестер 15х15см</t>
  </si>
  <si>
    <t>Херниално платно от монофиламентен полиестер 30х30см</t>
  </si>
  <si>
    <t>Двукомпонентно платно със силиконово покритие за интраперитониално приложение 20х20</t>
  </si>
  <si>
    <t>Сет за хемороидопекция, съдържащ циркулявен стаплер, с прозрачен аноскоп,дилататор и фиксатор за кожата 34 мм, двойно подсигурен, дължина на скобите 3,8 мм</t>
  </si>
  <si>
    <t>Еднократен кръгов съшивател, ригидна глава, закривен, титаниев, 34 мм диаметър на главата,височина на скобите 5,2 мм,диаметър на острието 24мм</t>
  </si>
  <si>
    <t>Еднократен кръгов съшивател, ригидна глава, закривен, титаниев, 25 мм диаметър на главата,височина на скобите 5,2 мм,диаметър на острието 17 мм</t>
  </si>
  <si>
    <t>Еднократен кръгов съшивател, ригидна глава, закривен, титаниев, 31 мм диаметър на главата,височина на скобите 4,8 мм</t>
  </si>
  <si>
    <t>Еднократни линеарни съшиватели за налагане на двоен линеен шев с правоъгълно сечение на скобите, 3,5 мм височина на скобите,  60 мм дължина на шева с възможност за презареждане на пълнители с различна  височина на скобите.</t>
  </si>
  <si>
    <t>Еднократни линеарни съшиватели за налагане на двоен линеен шев с правоъгълно сечение на скобите, 4,8 мм височина на скобите, 90 мм дължина на шева с възможност за презареждане на пълнители с различна  височина на скобите.</t>
  </si>
  <si>
    <t xml:space="preserve">Механични ушиватели за еднократна употреба 4,8мм височина на скобите, 80мм дължина на шева </t>
  </si>
  <si>
    <t>Пълнители за механични ушиватели за еднократна употреба , 4,8 мм височина на скобите, 80мм дължина на шева</t>
  </si>
  <si>
    <t xml:space="preserve">Бр. </t>
  </si>
  <si>
    <t>Такер с резорбируеми такери 30бр</t>
  </si>
  <si>
    <t>Супраглотисен въздуховод от мек лелообразен материал/перфорируем гел/ 
с канал за стомашна декомпресия /дренаж/конекция 15мм, 
маркер на дълбочина за позициониране,
стерилен,еднократен.Размери:2, 2.5,3 ,4, и 5</t>
  </si>
  <si>
    <t>29</t>
  </si>
  <si>
    <t>79</t>
  </si>
  <si>
    <t xml:space="preserve"> -  операционна престилка, водоустойчив текстил, 
с допълнителна абсорбция 3 слоя, различни размери</t>
  </si>
  <si>
    <t>Назална канюла тип очила ,кислородна маска за възрастни с маркуч  210см, който не се прегъва, стандартни конектори от двете страни</t>
  </si>
  <si>
    <t>28.1</t>
  </si>
  <si>
    <t>28.2</t>
  </si>
  <si>
    <t>28.3</t>
  </si>
  <si>
    <t>28.4</t>
  </si>
  <si>
    <t>28.5</t>
  </si>
  <si>
    <t>28.6</t>
  </si>
  <si>
    <t>31.3</t>
  </si>
  <si>
    <t>31.4</t>
  </si>
  <si>
    <t>32.5</t>
  </si>
  <si>
    <t>32.6</t>
  </si>
  <si>
    <t>43.1</t>
  </si>
  <si>
    <t>43.2</t>
  </si>
  <si>
    <t>43.3</t>
  </si>
  <si>
    <t>52.1</t>
  </si>
  <si>
    <t>52.2</t>
  </si>
  <si>
    <t>53.3</t>
  </si>
  <si>
    <t>53.4</t>
  </si>
  <si>
    <t>53.5</t>
  </si>
  <si>
    <t>53.6</t>
  </si>
  <si>
    <t>60.1</t>
  </si>
  <si>
    <t>60.2</t>
  </si>
  <si>
    <t>61.3</t>
  </si>
  <si>
    <t>61.4</t>
  </si>
  <si>
    <t>61.5</t>
  </si>
  <si>
    <t>64.1</t>
  </si>
  <si>
    <t>64.2</t>
  </si>
  <si>
    <t>66.3</t>
  </si>
  <si>
    <t>66.4</t>
  </si>
  <si>
    <t>66.5</t>
  </si>
  <si>
    <t>69.1</t>
  </si>
  <si>
    <t>69.2</t>
  </si>
  <si>
    <t>70.3</t>
  </si>
  <si>
    <t>70.4</t>
  </si>
  <si>
    <t>70.5</t>
  </si>
  <si>
    <t>73.4</t>
  </si>
  <si>
    <t>73.5</t>
  </si>
  <si>
    <t>74.6</t>
  </si>
  <si>
    <t>77.4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</si>
  <si>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</si>
  <si>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</si>
  <si>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</si>
  <si>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</si>
  <si>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</si>
  <si>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</si>
  <si>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</si>
  <si>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</si>
  <si>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</si>
  <si>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</si>
  <si>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Водонепропускливо, транспарентно фолио за фиксиране на периферни интравенозни канюли с прорез, хартиена рамка и етикет за надпис 6см / 7см, лесно поставяне, фиксиране и плътно залепване</t>
  </si>
  <si>
    <t xml:space="preserve">Закачалки за уринаторни торби </t>
  </si>
  <si>
    <t>80</t>
  </si>
  <si>
    <t>71.6</t>
  </si>
  <si>
    <t>Прогнозно количество за 2 години</t>
  </si>
  <si>
    <t>Наименование на обособена позиция</t>
  </si>
  <si>
    <t>Силиконови емболектомични катетри, биосъвместими, не се повлияват от температурата на тялото, с водачи от неръждаема стомана, размери -F2-F7, от 40см-100см</t>
  </si>
  <si>
    <t>66.6</t>
  </si>
  <si>
    <t xml:space="preserve">  Еднокомпонентна хидрофобна, мека вътреочна леща с асферична оптика (-0.27µм), корекция на хроматичните аберации, форма с 3 точки на фиксация и правоъгълен ръб, осигуряващи стабилност и намаляващи появата на вторична катаракта. Диоптри: +5.0 до +34.0 (стъпка 0.5)
Диаметър: 6мм. Форма: Би-конвексна, предна асферична повърхност, правоъгълен ръб на оптиката.
Материал: Хидрофобен акрилат с UV филтър
А-константа: Ултразвук.: 118.8, Оптична: 119.3
Рефрактивен индекс: 1.47, Число на Абе: 55, Диаметър: 13.00мм
Модел: “С”, Материал: Хидрофобен акрилат с UV филтър
Дизайн: Офсет на хаптиките спрямо оптиката
Възможност за имплантация с еднократен и многократен инжектор.
</t>
  </si>
  <si>
    <t>КА-М Медикъл ЕООД</t>
  </si>
  <si>
    <t>Екомет-90 ЕООД</t>
  </si>
  <si>
    <t>Юнимедика ЕООД</t>
  </si>
  <si>
    <t>Медицинска Техника Инженеринг ООД</t>
  </si>
  <si>
    <t xml:space="preserve">                                                                                                       Генекологичен сет включващ: 1бр.покривка за маса с размери 150/200;1бр.покривка за маса с размери 150/200; 2 бр.кърпи 30/34; 1 бр.лепенка 9/51;
1бр. Подсилен адхезивен чаршаф 310/260х300 см с отвор 15/20 см и интегрирани калцуни тип ботуш.
</t>
  </si>
  <si>
    <t>Химтекс ООД</t>
  </si>
  <si>
    <t>БулМар МЛ ООД</t>
  </si>
  <si>
    <t>Контакт Медикъл Интернешънъл ООД</t>
  </si>
  <si>
    <t>Лион ЕООД</t>
  </si>
  <si>
    <t>Бикомед ООД</t>
  </si>
  <si>
    <t>Вакпак Медикал ООД</t>
  </si>
  <si>
    <t>Медитех ООД</t>
  </si>
  <si>
    <t>Хелмед България ЕООД</t>
  </si>
  <si>
    <t>Софарма Трейдинг АД</t>
  </si>
  <si>
    <t>Рей Медикъл ЕООД</t>
  </si>
  <si>
    <t>Сърджимед ЕООД</t>
  </si>
  <si>
    <t>Агарта-ЦМ ЕООД</t>
  </si>
  <si>
    <t>РСР ЕООД</t>
  </si>
  <si>
    <t>Компреси тип "Микулич" с размери 40см/45см 4 пласта,от тъкан текстил, с рентгено контрастна нишка</t>
  </si>
  <si>
    <t xml:space="preserve">Предложена единична 
цена за мерна единица
 без ДДС </t>
  </si>
  <si>
    <t>Обща стойност 
/кол.5 х кол.4/ без ДДС</t>
  </si>
  <si>
    <t>Класиране</t>
  </si>
  <si>
    <t>Обща прогнозна стойност на номенклатурата:</t>
  </si>
  <si>
    <t>1 ЖР</t>
  </si>
  <si>
    <t>2 ЖР</t>
  </si>
  <si>
    <t>Утвърдил: ДИРЕКТОР НА НМТБ " Цар Борис III "  д-р Райко Цветков - Заличено по чл.36 а, ал.3 от ЗОП</t>
  </si>
  <si>
    <t>Таблица класиране  Приложение № 1 към  Решение от 19.06.2019г.</t>
  </si>
</sst>
</file>

<file path=xl/styles.xml><?xml version="1.0" encoding="utf-8"?>
<styleSheet xmlns="http://schemas.openxmlformats.org/spreadsheetml/2006/main">
  <numFmts count="4">
    <numFmt numFmtId="44" formatCode="_-* #,##0.00\ &quot;лв.&quot;_-;\-* #,##0.00\ &quot;лв.&quot;_-;_-* &quot;-&quot;??\ &quot;лв.&quot;_-;_-@_-"/>
    <numFmt numFmtId="164" formatCode="0.0000"/>
    <numFmt numFmtId="165" formatCode="_(&quot;$&quot;* #,##0.00_);_(&quot;$&quot;* \(#,##0.00\);_(&quot;$&quot;* &quot;-&quot;??_);_(@_)"/>
    <numFmt numFmtId="166" formatCode="#,##0.0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돋움"/>
      <family val="2"/>
      <charset val="129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/>
    <xf numFmtId="0" fontId="13" fillId="0" borderId="0"/>
    <xf numFmtId="0" fontId="20" fillId="0" borderId="0"/>
  </cellStyleXfs>
  <cellXfs count="230">
    <xf numFmtId="0" fontId="0" fillId="0" borderId="0" xfId="0"/>
    <xf numFmtId="0" fontId="3" fillId="0" borderId="1" xfId="0" applyFont="1" applyBorder="1"/>
    <xf numFmtId="0" fontId="3" fillId="3" borderId="0" xfId="0" applyFont="1" applyFill="1"/>
    <xf numFmtId="0" fontId="3" fillId="0" borderId="0" xfId="0" applyFont="1"/>
    <xf numFmtId="4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49" fontId="4" fillId="5" borderId="1" xfId="3" applyNumberFormat="1" applyFont="1" applyFill="1" applyBorder="1" applyAlignment="1">
      <alignment horizontal="center"/>
    </xf>
    <xf numFmtId="0" fontId="6" fillId="5" borderId="1" xfId="3" applyFont="1" applyFill="1" applyBorder="1" applyAlignment="1">
      <alignment wrapText="1"/>
    </xf>
    <xf numFmtId="0" fontId="4" fillId="5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7" fillId="0" borderId="1" xfId="3" applyFont="1" applyBorder="1" applyAlignment="1">
      <alignment wrapText="1"/>
    </xf>
    <xf numFmtId="0" fontId="6" fillId="0" borderId="1" xfId="3" applyFont="1" applyBorder="1" applyAlignment="1">
      <alignment horizontal="center" wrapText="1"/>
    </xf>
    <xf numFmtId="0" fontId="6" fillId="5" borderId="1" xfId="3" applyFont="1" applyFill="1" applyBorder="1" applyAlignment="1">
      <alignment horizontal="center" wrapText="1"/>
    </xf>
    <xf numFmtId="49" fontId="8" fillId="5" borderId="1" xfId="3" applyNumberFormat="1" applyFont="1" applyFill="1" applyBorder="1" applyAlignment="1">
      <alignment horizontal="center"/>
    </xf>
    <xf numFmtId="0" fontId="3" fillId="5" borderId="1" xfId="3" applyFont="1" applyFill="1" applyBorder="1" applyAlignment="1">
      <alignment horizontal="left" wrapText="1"/>
    </xf>
    <xf numFmtId="49" fontId="9" fillId="0" borderId="1" xfId="3" applyNumberFormat="1" applyFont="1" applyBorder="1" applyAlignment="1">
      <alignment horizontal="center"/>
    </xf>
    <xf numFmtId="0" fontId="10" fillId="0" borderId="0" xfId="0" applyFont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9" fillId="0" borderId="1" xfId="3" applyFont="1" applyBorder="1" applyAlignment="1">
      <alignment wrapText="1"/>
    </xf>
    <xf numFmtId="49" fontId="4" fillId="5" borderId="4" xfId="3" applyNumberFormat="1" applyFont="1" applyFill="1" applyBorder="1" applyAlignment="1">
      <alignment horizontal="center"/>
    </xf>
    <xf numFmtId="0" fontId="3" fillId="0" borderId="1" xfId="3" applyFont="1" applyBorder="1" applyAlignment="1">
      <alignment wrapText="1"/>
    </xf>
    <xf numFmtId="0" fontId="8" fillId="5" borderId="1" xfId="3" applyFont="1" applyFill="1" applyBorder="1" applyAlignment="1">
      <alignment wrapText="1"/>
    </xf>
    <xf numFmtId="0" fontId="8" fillId="5" borderId="1" xfId="0" applyFont="1" applyFill="1" applyBorder="1" applyAlignment="1">
      <alignment horizontal="center"/>
    </xf>
    <xf numFmtId="0" fontId="4" fillId="5" borderId="1" xfId="3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9" fillId="0" borderId="0" xfId="0" applyFont="1"/>
    <xf numFmtId="49" fontId="9" fillId="0" borderId="1" xfId="0" applyNumberFormat="1" applyFont="1" applyBorder="1" applyAlignment="1">
      <alignment horizontal="center"/>
    </xf>
    <xf numFmtId="0" fontId="4" fillId="5" borderId="1" xfId="0" applyFont="1" applyFill="1" applyBorder="1" applyAlignment="1">
      <alignment wrapText="1"/>
    </xf>
    <xf numFmtId="0" fontId="3" fillId="6" borderId="0" xfId="0" applyFont="1" applyFill="1"/>
    <xf numFmtId="49" fontId="3" fillId="0" borderId="1" xfId="0" applyNumberFormat="1" applyFont="1" applyBorder="1" applyAlignment="1">
      <alignment horizontal="center" wrapText="1"/>
    </xf>
    <xf numFmtId="0" fontId="4" fillId="5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right" wrapText="1"/>
    </xf>
    <xf numFmtId="0" fontId="4" fillId="5" borderId="1" xfId="3" applyFont="1" applyFill="1" applyBorder="1" applyAlignment="1">
      <alignment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left" wrapText="1"/>
    </xf>
    <xf numFmtId="0" fontId="8" fillId="5" borderId="1" xfId="0" applyFont="1" applyFill="1" applyBorder="1" applyAlignment="1">
      <alignment horizontal="right"/>
    </xf>
    <xf numFmtId="49" fontId="4" fillId="5" borderId="1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wrapText="1"/>
    </xf>
    <xf numFmtId="49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wrapText="1"/>
    </xf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3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8" fillId="5" borderId="1" xfId="3" applyFont="1" applyFill="1" applyBorder="1" applyAlignment="1">
      <alignment horizontal="left" wrapText="1"/>
    </xf>
    <xf numFmtId="0" fontId="8" fillId="5" borderId="1" xfId="2" applyFont="1" applyFill="1" applyBorder="1" applyAlignment="1">
      <alignment horizontal="left" wrapText="1"/>
    </xf>
    <xf numFmtId="0" fontId="12" fillId="5" borderId="1" xfId="2" applyFont="1" applyFill="1" applyBorder="1" applyAlignment="1">
      <alignment horizontal="center"/>
    </xf>
    <xf numFmtId="0" fontId="3" fillId="3" borderId="1" xfId="0" applyFont="1" applyFill="1" applyBorder="1"/>
    <xf numFmtId="0" fontId="9" fillId="3" borderId="1" xfId="0" applyFont="1" applyFill="1" applyBorder="1"/>
    <xf numFmtId="0" fontId="10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4" borderId="1" xfId="3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6" fillId="4" borderId="1" xfId="3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4" fillId="0" borderId="1" xfId="3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wrapText="1"/>
    </xf>
    <xf numFmtId="0" fontId="14" fillId="5" borderId="1" xfId="3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/>
    </xf>
    <xf numFmtId="0" fontId="12" fillId="0" borderId="1" xfId="3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5" borderId="1" xfId="3" applyFont="1" applyFill="1" applyBorder="1" applyAlignment="1">
      <alignment horizontal="center" wrapText="1"/>
    </xf>
    <xf numFmtId="0" fontId="15" fillId="5" borderId="1" xfId="3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" xfId="3" applyFont="1" applyFill="1" applyBorder="1" applyAlignment="1">
      <alignment horizontal="center"/>
    </xf>
    <xf numFmtId="0" fontId="16" fillId="5" borderId="1" xfId="3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 wrapText="1"/>
    </xf>
    <xf numFmtId="0" fontId="15" fillId="5" borderId="1" xfId="0" applyFont="1" applyFill="1" applyBorder="1" applyAlignment="1">
      <alignment horizontal="right"/>
    </xf>
    <xf numFmtId="0" fontId="18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Fill="1" applyBorder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justify"/>
    </xf>
    <xf numFmtId="0" fontId="19" fillId="0" borderId="0" xfId="0" applyFont="1" applyFill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0" fontId="11" fillId="3" borderId="1" xfId="0" applyFont="1" applyFill="1" applyBorder="1"/>
    <xf numFmtId="49" fontId="4" fillId="0" borderId="1" xfId="3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/>
    <xf numFmtId="0" fontId="6" fillId="0" borderId="1" xfId="3" applyFont="1" applyFill="1" applyBorder="1" applyAlignment="1">
      <alignment horizontal="right" wrapText="1"/>
    </xf>
    <xf numFmtId="49" fontId="4" fillId="0" borderId="4" xfId="3" applyNumberFormat="1" applyFont="1" applyFill="1" applyBorder="1" applyAlignment="1">
      <alignment horizontal="center"/>
    </xf>
    <xf numFmtId="0" fontId="24" fillId="0" borderId="1" xfId="3" applyFont="1" applyFill="1" applyBorder="1" applyAlignment="1">
      <alignment wrapText="1"/>
    </xf>
    <xf numFmtId="0" fontId="25" fillId="0" borderId="1" xfId="3" applyFont="1" applyFill="1" applyBorder="1" applyAlignment="1">
      <alignment horizontal="left" wrapText="1"/>
    </xf>
    <xf numFmtId="0" fontId="25" fillId="0" borderId="1" xfId="0" applyFont="1" applyFill="1" applyBorder="1" applyAlignment="1">
      <alignment wrapText="1"/>
    </xf>
    <xf numFmtId="0" fontId="25" fillId="0" borderId="1" xfId="3" applyFont="1" applyFill="1" applyBorder="1" applyAlignment="1">
      <alignment wrapText="1"/>
    </xf>
    <xf numFmtId="0" fontId="25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wrapText="1"/>
    </xf>
    <xf numFmtId="0" fontId="14" fillId="0" borderId="1" xfId="3" applyFont="1" applyFill="1" applyBorder="1" applyAlignment="1">
      <alignment horizontal="center" wrapText="1"/>
    </xf>
    <xf numFmtId="4" fontId="15" fillId="0" borderId="1" xfId="0" applyNumberFormat="1" applyFont="1" applyFill="1" applyBorder="1" applyAlignment="1">
      <alignment horizontal="center"/>
    </xf>
    <xf numFmtId="2" fontId="14" fillId="0" borderId="1" xfId="3" applyNumberFormat="1" applyFont="1" applyFill="1" applyBorder="1" applyAlignment="1">
      <alignment horizontal="center" wrapText="1"/>
    </xf>
    <xf numFmtId="4" fontId="15" fillId="0" borderId="2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 wrapText="1"/>
    </xf>
    <xf numFmtId="4" fontId="3" fillId="0" borderId="0" xfId="0" applyNumberFormat="1" applyFont="1" applyFill="1"/>
    <xf numFmtId="0" fontId="19" fillId="0" borderId="0" xfId="0" applyFont="1" applyFill="1" applyBorder="1"/>
    <xf numFmtId="4" fontId="14" fillId="0" borderId="1" xfId="3" applyNumberFormat="1" applyFont="1" applyFill="1" applyBorder="1" applyAlignment="1">
      <alignment horizontal="center" wrapText="1"/>
    </xf>
    <xf numFmtId="0" fontId="17" fillId="0" borderId="0" xfId="0" applyFont="1" applyFill="1"/>
    <xf numFmtId="0" fontId="15" fillId="3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5" fillId="0" borderId="0" xfId="0" applyFont="1" applyBorder="1"/>
    <xf numFmtId="0" fontId="6" fillId="0" borderId="1" xfId="3" applyFont="1" applyFill="1" applyBorder="1" applyAlignment="1">
      <alignment wrapText="1"/>
    </xf>
    <xf numFmtId="0" fontId="4" fillId="0" borderId="1" xfId="3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3" fillId="0" borderId="1" xfId="0" applyFont="1" applyFill="1" applyBorder="1"/>
    <xf numFmtId="49" fontId="3" fillId="0" borderId="1" xfId="3" applyNumberFormat="1" applyFont="1" applyFill="1" applyBorder="1" applyAlignment="1">
      <alignment horizontal="center"/>
    </xf>
    <xf numFmtId="0" fontId="7" fillId="0" borderId="1" xfId="3" applyFont="1" applyFill="1" applyBorder="1" applyAlignment="1">
      <alignment wrapText="1"/>
    </xf>
    <xf numFmtId="0" fontId="17" fillId="0" borderId="1" xfId="0" applyFont="1" applyFill="1" applyBorder="1" applyAlignment="1">
      <alignment horizontal="center" wrapText="1"/>
    </xf>
    <xf numFmtId="166" fontId="17" fillId="0" borderId="2" xfId="0" applyNumberFormat="1" applyFont="1" applyFill="1" applyBorder="1" applyAlignment="1">
      <alignment horizontal="center"/>
    </xf>
    <xf numFmtId="4" fontId="17" fillId="0" borderId="1" xfId="0" applyNumberFormat="1" applyFont="1" applyFill="1" applyBorder="1" applyAlignment="1">
      <alignment horizontal="center"/>
    </xf>
    <xf numFmtId="166" fontId="17" fillId="0" borderId="1" xfId="0" applyNumberFormat="1" applyFont="1" applyFill="1" applyBorder="1" applyAlignment="1">
      <alignment horizontal="center"/>
    </xf>
    <xf numFmtId="4" fontId="17" fillId="0" borderId="2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4" fontId="19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1" xfId="3" applyFont="1" applyFill="1" applyBorder="1" applyAlignment="1">
      <alignment horizontal="left" wrapText="1"/>
    </xf>
    <xf numFmtId="0" fontId="15" fillId="0" borderId="1" xfId="3" applyFont="1" applyFill="1" applyBorder="1" applyAlignment="1">
      <alignment horizontal="center"/>
    </xf>
    <xf numFmtId="0" fontId="15" fillId="0" borderId="1" xfId="3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49" fontId="9" fillId="0" borderId="1" xfId="3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left" wrapText="1"/>
    </xf>
    <xf numFmtId="0" fontId="12" fillId="0" borderId="1" xfId="3" applyFont="1" applyFill="1" applyBorder="1" applyAlignment="1">
      <alignment horizontal="center"/>
    </xf>
    <xf numFmtId="0" fontId="12" fillId="0" borderId="1" xfId="3" applyFont="1" applyFill="1" applyBorder="1" applyAlignment="1">
      <alignment horizontal="center" wrapText="1"/>
    </xf>
    <xf numFmtId="0" fontId="10" fillId="0" borderId="1" xfId="0" applyFont="1" applyFill="1" applyBorder="1"/>
    <xf numFmtId="0" fontId="16" fillId="0" borderId="1" xfId="0" applyFont="1" applyFill="1" applyBorder="1" applyAlignment="1">
      <alignment horizontal="center"/>
    </xf>
    <xf numFmtId="0" fontId="10" fillId="0" borderId="0" xfId="0" applyFont="1" applyFill="1"/>
    <xf numFmtId="0" fontId="3" fillId="0" borderId="0" xfId="0" applyFont="1" applyFill="1" applyAlignment="1">
      <alignment horizontal="center"/>
    </xf>
    <xf numFmtId="0" fontId="9" fillId="0" borderId="0" xfId="0" applyFont="1" applyFill="1"/>
    <xf numFmtId="0" fontId="4" fillId="0" borderId="0" xfId="0" applyFont="1" applyFill="1"/>
    <xf numFmtId="2" fontId="3" fillId="0" borderId="0" xfId="0" applyNumberFormat="1" applyFont="1" applyFill="1"/>
    <xf numFmtId="0" fontId="9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9" fillId="0" borderId="1" xfId="3" applyFont="1" applyFill="1" applyBorder="1" applyAlignment="1">
      <alignment wrapText="1"/>
    </xf>
    <xf numFmtId="0" fontId="19" fillId="0" borderId="1" xfId="0" applyFont="1" applyFill="1" applyBorder="1" applyAlignment="1">
      <alignment horizontal="center"/>
    </xf>
    <xf numFmtId="0" fontId="3" fillId="0" borderId="1" xfId="3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4" fillId="0" borderId="1" xfId="3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wrapText="1"/>
    </xf>
    <xf numFmtId="166" fontId="27" fillId="0" borderId="2" xfId="0" applyNumberFormat="1" applyFont="1" applyFill="1" applyBorder="1" applyAlignment="1">
      <alignment horizontal="center"/>
    </xf>
    <xf numFmtId="4" fontId="28" fillId="0" borderId="1" xfId="0" applyNumberFormat="1" applyFont="1" applyFill="1" applyBorder="1" applyAlignment="1">
      <alignment horizontal="center"/>
    </xf>
    <xf numFmtId="164" fontId="17" fillId="0" borderId="2" xfId="0" applyNumberFormat="1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/>
    </xf>
    <xf numFmtId="164" fontId="17" fillId="0" borderId="1" xfId="0" applyNumberFormat="1" applyFont="1" applyFill="1" applyBorder="1" applyAlignment="1">
      <alignment horizontal="center"/>
    </xf>
    <xf numFmtId="4" fontId="27" fillId="0" borderId="1" xfId="0" applyNumberFormat="1" applyFont="1" applyFill="1" applyBorder="1" applyAlignment="1">
      <alignment horizontal="center"/>
    </xf>
    <xf numFmtId="166" fontId="27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9" fillId="0" borderId="1" xfId="4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/>
    <xf numFmtId="166" fontId="19" fillId="0" borderId="2" xfId="0" applyNumberFormat="1" applyFont="1" applyFill="1" applyBorder="1" applyAlignment="1">
      <alignment horizontal="center"/>
    </xf>
    <xf numFmtId="4" fontId="19" fillId="0" borderId="2" xfId="0" applyNumberFormat="1" applyFont="1" applyFill="1" applyBorder="1" applyAlignment="1">
      <alignment horizontal="center"/>
    </xf>
    <xf numFmtId="166" fontId="29" fillId="0" borderId="2" xfId="0" applyNumberFormat="1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center"/>
    </xf>
    <xf numFmtId="166" fontId="17" fillId="0" borderId="2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wrapText="1"/>
    </xf>
    <xf numFmtId="0" fontId="6" fillId="0" borderId="1" xfId="3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14" fillId="0" borderId="6" xfId="3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center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26" fillId="0" borderId="1" xfId="3" applyFont="1" applyFill="1" applyBorder="1" applyAlignment="1">
      <alignment horizontal="center" wrapText="1"/>
    </xf>
    <xf numFmtId="49" fontId="8" fillId="0" borderId="1" xfId="3" applyNumberFormat="1" applyFont="1" applyFill="1" applyBorder="1" applyAlignment="1">
      <alignment horizontal="center"/>
    </xf>
    <xf numFmtId="0" fontId="8" fillId="0" borderId="1" xfId="3" applyFont="1" applyFill="1" applyBorder="1" applyAlignment="1">
      <alignment wrapText="1"/>
    </xf>
    <xf numFmtId="0" fontId="4" fillId="0" borderId="1" xfId="0" applyFont="1" applyFill="1" applyBorder="1"/>
    <xf numFmtId="166" fontId="19" fillId="0" borderId="2" xfId="0" applyNumberFormat="1" applyFont="1" applyFill="1" applyBorder="1" applyAlignment="1">
      <alignment horizontal="center" wrapText="1"/>
    </xf>
    <xf numFmtId="4" fontId="19" fillId="0" borderId="1" xfId="0" applyNumberFormat="1" applyFont="1" applyFill="1" applyBorder="1" applyAlignment="1">
      <alignment horizontal="center" wrapText="1"/>
    </xf>
    <xf numFmtId="4" fontId="17" fillId="0" borderId="1" xfId="0" applyNumberFormat="1" applyFont="1" applyFill="1" applyBorder="1" applyAlignment="1">
      <alignment horizontal="center" wrapText="1"/>
    </xf>
    <xf numFmtId="4" fontId="29" fillId="0" borderId="1" xfId="0" applyNumberFormat="1" applyFont="1" applyFill="1" applyBorder="1" applyAlignment="1">
      <alignment horizontal="center"/>
    </xf>
    <xf numFmtId="166" fontId="2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4" fontId="30" fillId="0" borderId="1" xfId="0" applyNumberFormat="1" applyFont="1" applyFill="1" applyBorder="1" applyAlignment="1">
      <alignment horizontal="center"/>
    </xf>
    <xf numFmtId="166" fontId="15" fillId="0" borderId="1" xfId="0" applyNumberFormat="1" applyFont="1" applyFill="1" applyBorder="1" applyAlignment="1">
      <alignment horizontal="center"/>
    </xf>
    <xf numFmtId="166" fontId="17" fillId="0" borderId="1" xfId="0" applyNumberFormat="1" applyFont="1" applyFill="1" applyBorder="1" applyAlignment="1">
      <alignment horizontal="center" wrapText="1"/>
    </xf>
    <xf numFmtId="0" fontId="1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2" applyFont="1" applyFill="1" applyBorder="1" applyAlignment="1">
      <alignment horizontal="left" wrapText="1"/>
    </xf>
    <xf numFmtId="0" fontId="12" fillId="0" borderId="1" xfId="2" applyFont="1" applyFill="1" applyBorder="1" applyAlignment="1">
      <alignment horizontal="center" wrapText="1"/>
    </xf>
    <xf numFmtId="0" fontId="4" fillId="0" borderId="1" xfId="3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4" fontId="3" fillId="0" borderId="1" xfId="0" applyNumberFormat="1" applyFont="1" applyFill="1" applyBorder="1"/>
    <xf numFmtId="4" fontId="10" fillId="0" borderId="1" xfId="0" applyNumberFormat="1" applyFont="1" applyFill="1" applyBorder="1"/>
    <xf numFmtId="0" fontId="9" fillId="0" borderId="1" xfId="0" applyFont="1" applyFill="1" applyBorder="1" applyAlignment="1">
      <alignment vertical="center" wrapText="1"/>
    </xf>
    <xf numFmtId="49" fontId="15" fillId="0" borderId="1" xfId="3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4" fontId="15" fillId="0" borderId="2" xfId="0" applyNumberFormat="1" applyFont="1" applyFill="1" applyBorder="1" applyAlignment="1">
      <alignment horizontal="center" wrapText="1"/>
    </xf>
    <xf numFmtId="4" fontId="15" fillId="0" borderId="1" xfId="0" applyNumberFormat="1" applyFont="1" applyBorder="1" applyAlignment="1">
      <alignment horizontal="center" wrapText="1"/>
    </xf>
    <xf numFmtId="49" fontId="15" fillId="0" borderId="7" xfId="0" applyNumberFormat="1" applyFont="1" applyBorder="1" applyAlignment="1">
      <alignment horizontal="center"/>
    </xf>
    <xf numFmtId="0" fontId="6" fillId="0" borderId="2" xfId="3" applyFont="1" applyFill="1" applyBorder="1" applyAlignment="1">
      <alignment horizontal="right" wrapText="1"/>
    </xf>
    <xf numFmtId="0" fontId="6" fillId="0" borderId="5" xfId="3" applyFont="1" applyFill="1" applyBorder="1" applyAlignment="1">
      <alignment horizontal="right" wrapText="1"/>
    </xf>
    <xf numFmtId="0" fontId="6" fillId="0" borderId="3" xfId="3" applyFont="1" applyFill="1" applyBorder="1" applyAlignment="1">
      <alignment horizontal="right" wrapText="1"/>
    </xf>
    <xf numFmtId="165" fontId="15" fillId="0" borderId="2" xfId="1" applyNumberFormat="1" applyFont="1" applyBorder="1" applyAlignment="1">
      <alignment horizontal="center" wrapText="1"/>
    </xf>
    <xf numFmtId="165" fontId="15" fillId="0" borderId="5" xfId="1" applyNumberFormat="1" applyFont="1" applyBorder="1" applyAlignment="1">
      <alignment horizontal="center" wrapText="1"/>
    </xf>
    <xf numFmtId="165" fontId="15" fillId="0" borderId="3" xfId="1" applyNumberFormat="1" applyFont="1" applyBorder="1" applyAlignment="1">
      <alignment horizontal="center" wrapText="1"/>
    </xf>
    <xf numFmtId="0" fontId="22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wrapText="1"/>
    </xf>
  </cellXfs>
  <cellStyles count="6">
    <cellStyle name="Excel Built-in Normal" xfId="4"/>
    <cellStyle name="Normal_Sheet1" xfId="3"/>
    <cellStyle name="Standard_2012-10-18  rev 49  tg      KDM-Katalogproduktdatenbank" xfId="5"/>
    <cellStyle name="Валута" xfId="1" builtinId="4"/>
    <cellStyle name="Лош" xfId="2" builtinId="27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8610"/>
  <sheetViews>
    <sheetView tabSelected="1" topLeftCell="A1018" workbookViewId="0">
      <selection activeCell="L11" sqref="L11"/>
    </sheetView>
  </sheetViews>
  <sheetFormatPr defaultRowHeight="25.5" customHeight="1"/>
  <cols>
    <col min="1" max="1" width="13.85546875" style="43" customWidth="1"/>
    <col min="2" max="2" width="44.140625" style="3" customWidth="1"/>
    <col min="3" max="3" width="9.28515625" style="3" customWidth="1"/>
    <col min="4" max="4" width="16.140625" style="44" customWidth="1"/>
    <col min="5" max="5" width="20.140625" style="2" customWidth="1"/>
    <col min="6" max="6" width="14.5703125" style="2" customWidth="1"/>
    <col min="7" max="7" width="11.42578125" style="114" customWidth="1"/>
    <col min="8" max="8" width="9.140625" style="93" customWidth="1"/>
    <col min="9" max="239" width="9.140625" style="3"/>
    <col min="240" max="240" width="7.7109375" style="3" customWidth="1"/>
    <col min="241" max="241" width="45.5703125" style="3" customWidth="1"/>
    <col min="242" max="242" width="9.42578125" style="3" customWidth="1"/>
    <col min="243" max="243" width="11.85546875" style="3" customWidth="1"/>
    <col min="244" max="244" width="10.140625" style="3" customWidth="1"/>
    <col min="245" max="245" width="15.140625" style="3" customWidth="1"/>
    <col min="246" max="246" width="13.140625" style="3" bestFit="1" customWidth="1"/>
    <col min="247" max="247" width="9" style="3" bestFit="1" customWidth="1"/>
    <col min="248" max="248" width="9.140625" style="3"/>
    <col min="249" max="249" width="9.28515625" style="3" bestFit="1" customWidth="1"/>
    <col min="250" max="495" width="9.140625" style="3"/>
    <col min="496" max="496" width="7.7109375" style="3" customWidth="1"/>
    <col min="497" max="497" width="45.5703125" style="3" customWidth="1"/>
    <col min="498" max="498" width="9.42578125" style="3" customWidth="1"/>
    <col min="499" max="499" width="11.85546875" style="3" customWidth="1"/>
    <col min="500" max="500" width="10.140625" style="3" customWidth="1"/>
    <col min="501" max="501" width="15.140625" style="3" customWidth="1"/>
    <col min="502" max="502" width="13.140625" style="3" bestFit="1" customWidth="1"/>
    <col min="503" max="503" width="9" style="3" bestFit="1" customWidth="1"/>
    <col min="504" max="504" width="9.140625" style="3"/>
    <col min="505" max="505" width="9.28515625" style="3" bestFit="1" customWidth="1"/>
    <col min="506" max="751" width="9.140625" style="3"/>
    <col min="752" max="752" width="7.7109375" style="3" customWidth="1"/>
    <col min="753" max="753" width="45.5703125" style="3" customWidth="1"/>
    <col min="754" max="754" width="9.42578125" style="3" customWidth="1"/>
    <col min="755" max="755" width="11.85546875" style="3" customWidth="1"/>
    <col min="756" max="756" width="10.140625" style="3" customWidth="1"/>
    <col min="757" max="757" width="15.140625" style="3" customWidth="1"/>
    <col min="758" max="758" width="13.140625" style="3" bestFit="1" customWidth="1"/>
    <col min="759" max="759" width="9" style="3" bestFit="1" customWidth="1"/>
    <col min="760" max="760" width="9.140625" style="3"/>
    <col min="761" max="761" width="9.28515625" style="3" bestFit="1" customWidth="1"/>
    <col min="762" max="1007" width="9.140625" style="3"/>
    <col min="1008" max="1008" width="7.7109375" style="3" customWidth="1"/>
    <col min="1009" max="1009" width="45.5703125" style="3" customWidth="1"/>
    <col min="1010" max="1010" width="9.42578125" style="3" customWidth="1"/>
    <col min="1011" max="1011" width="11.85546875" style="3" customWidth="1"/>
    <col min="1012" max="1012" width="10.140625" style="3" customWidth="1"/>
    <col min="1013" max="1013" width="15.140625" style="3" customWidth="1"/>
    <col min="1014" max="1014" width="13.140625" style="3" bestFit="1" customWidth="1"/>
    <col min="1015" max="1015" width="9" style="3" bestFit="1" customWidth="1"/>
    <col min="1016" max="1016" width="9.140625" style="3"/>
    <col min="1017" max="1017" width="9.28515625" style="3" bestFit="1" customWidth="1"/>
    <col min="1018" max="1263" width="9.140625" style="3"/>
    <col min="1264" max="1264" width="7.7109375" style="3" customWidth="1"/>
    <col min="1265" max="1265" width="45.5703125" style="3" customWidth="1"/>
    <col min="1266" max="1266" width="9.42578125" style="3" customWidth="1"/>
    <col min="1267" max="1267" width="11.85546875" style="3" customWidth="1"/>
    <col min="1268" max="1268" width="10.140625" style="3" customWidth="1"/>
    <col min="1269" max="1269" width="15.140625" style="3" customWidth="1"/>
    <col min="1270" max="1270" width="13.140625" style="3" bestFit="1" customWidth="1"/>
    <col min="1271" max="1271" width="9" style="3" bestFit="1" customWidth="1"/>
    <col min="1272" max="1272" width="9.140625" style="3"/>
    <col min="1273" max="1273" width="9.28515625" style="3" bestFit="1" customWidth="1"/>
    <col min="1274" max="1519" width="9.140625" style="3"/>
    <col min="1520" max="1520" width="7.7109375" style="3" customWidth="1"/>
    <col min="1521" max="1521" width="45.5703125" style="3" customWidth="1"/>
    <col min="1522" max="1522" width="9.42578125" style="3" customWidth="1"/>
    <col min="1523" max="1523" width="11.85546875" style="3" customWidth="1"/>
    <col min="1524" max="1524" width="10.140625" style="3" customWidth="1"/>
    <col min="1525" max="1525" width="15.140625" style="3" customWidth="1"/>
    <col min="1526" max="1526" width="13.140625" style="3" bestFit="1" customWidth="1"/>
    <col min="1527" max="1527" width="9" style="3" bestFit="1" customWidth="1"/>
    <col min="1528" max="1528" width="9.140625" style="3"/>
    <col min="1529" max="1529" width="9.28515625" style="3" bestFit="1" customWidth="1"/>
    <col min="1530" max="1775" width="9.140625" style="3"/>
    <col min="1776" max="1776" width="7.7109375" style="3" customWidth="1"/>
    <col min="1777" max="1777" width="45.5703125" style="3" customWidth="1"/>
    <col min="1778" max="1778" width="9.42578125" style="3" customWidth="1"/>
    <col min="1779" max="1779" width="11.85546875" style="3" customWidth="1"/>
    <col min="1780" max="1780" width="10.140625" style="3" customWidth="1"/>
    <col min="1781" max="1781" width="15.140625" style="3" customWidth="1"/>
    <col min="1782" max="1782" width="13.140625" style="3" bestFit="1" customWidth="1"/>
    <col min="1783" max="1783" width="9" style="3" bestFit="1" customWidth="1"/>
    <col min="1784" max="1784" width="9.140625" style="3"/>
    <col min="1785" max="1785" width="9.28515625" style="3" bestFit="1" customWidth="1"/>
    <col min="1786" max="2031" width="9.140625" style="3"/>
    <col min="2032" max="2032" width="7.7109375" style="3" customWidth="1"/>
    <col min="2033" max="2033" width="45.5703125" style="3" customWidth="1"/>
    <col min="2034" max="2034" width="9.42578125" style="3" customWidth="1"/>
    <col min="2035" max="2035" width="11.85546875" style="3" customWidth="1"/>
    <col min="2036" max="2036" width="10.140625" style="3" customWidth="1"/>
    <col min="2037" max="2037" width="15.140625" style="3" customWidth="1"/>
    <col min="2038" max="2038" width="13.140625" style="3" bestFit="1" customWidth="1"/>
    <col min="2039" max="2039" width="9" style="3" bestFit="1" customWidth="1"/>
    <col min="2040" max="2040" width="9.140625" style="3"/>
    <col min="2041" max="2041" width="9.28515625" style="3" bestFit="1" customWidth="1"/>
    <col min="2042" max="2287" width="9.140625" style="3"/>
    <col min="2288" max="2288" width="7.7109375" style="3" customWidth="1"/>
    <col min="2289" max="2289" width="45.5703125" style="3" customWidth="1"/>
    <col min="2290" max="2290" width="9.42578125" style="3" customWidth="1"/>
    <col min="2291" max="2291" width="11.85546875" style="3" customWidth="1"/>
    <col min="2292" max="2292" width="10.140625" style="3" customWidth="1"/>
    <col min="2293" max="2293" width="15.140625" style="3" customWidth="1"/>
    <col min="2294" max="2294" width="13.140625" style="3" bestFit="1" customWidth="1"/>
    <col min="2295" max="2295" width="9" style="3" bestFit="1" customWidth="1"/>
    <col min="2296" max="2296" width="9.140625" style="3"/>
    <col min="2297" max="2297" width="9.28515625" style="3" bestFit="1" customWidth="1"/>
    <col min="2298" max="2543" width="9.140625" style="3"/>
    <col min="2544" max="2544" width="7.7109375" style="3" customWidth="1"/>
    <col min="2545" max="2545" width="45.5703125" style="3" customWidth="1"/>
    <col min="2546" max="2546" width="9.42578125" style="3" customWidth="1"/>
    <col min="2547" max="2547" width="11.85546875" style="3" customWidth="1"/>
    <col min="2548" max="2548" width="10.140625" style="3" customWidth="1"/>
    <col min="2549" max="2549" width="15.140625" style="3" customWidth="1"/>
    <col min="2550" max="2550" width="13.140625" style="3" bestFit="1" customWidth="1"/>
    <col min="2551" max="2551" width="9" style="3" bestFit="1" customWidth="1"/>
    <col min="2552" max="2552" width="9.140625" style="3"/>
    <col min="2553" max="2553" width="9.28515625" style="3" bestFit="1" customWidth="1"/>
    <col min="2554" max="2799" width="9.140625" style="3"/>
    <col min="2800" max="2800" width="7.7109375" style="3" customWidth="1"/>
    <col min="2801" max="2801" width="45.5703125" style="3" customWidth="1"/>
    <col min="2802" max="2802" width="9.42578125" style="3" customWidth="1"/>
    <col min="2803" max="2803" width="11.85546875" style="3" customWidth="1"/>
    <col min="2804" max="2804" width="10.140625" style="3" customWidth="1"/>
    <col min="2805" max="2805" width="15.140625" style="3" customWidth="1"/>
    <col min="2806" max="2806" width="13.140625" style="3" bestFit="1" customWidth="1"/>
    <col min="2807" max="2807" width="9" style="3" bestFit="1" customWidth="1"/>
    <col min="2808" max="2808" width="9.140625" style="3"/>
    <col min="2809" max="2809" width="9.28515625" style="3" bestFit="1" customWidth="1"/>
    <col min="2810" max="3055" width="9.140625" style="3"/>
    <col min="3056" max="3056" width="7.7109375" style="3" customWidth="1"/>
    <col min="3057" max="3057" width="45.5703125" style="3" customWidth="1"/>
    <col min="3058" max="3058" width="9.42578125" style="3" customWidth="1"/>
    <col min="3059" max="3059" width="11.85546875" style="3" customWidth="1"/>
    <col min="3060" max="3060" width="10.140625" style="3" customWidth="1"/>
    <col min="3061" max="3061" width="15.140625" style="3" customWidth="1"/>
    <col min="3062" max="3062" width="13.140625" style="3" bestFit="1" customWidth="1"/>
    <col min="3063" max="3063" width="9" style="3" bestFit="1" customWidth="1"/>
    <col min="3064" max="3064" width="9.140625" style="3"/>
    <col min="3065" max="3065" width="9.28515625" style="3" bestFit="1" customWidth="1"/>
    <col min="3066" max="3311" width="9.140625" style="3"/>
    <col min="3312" max="3312" width="7.7109375" style="3" customWidth="1"/>
    <col min="3313" max="3313" width="45.5703125" style="3" customWidth="1"/>
    <col min="3314" max="3314" width="9.42578125" style="3" customWidth="1"/>
    <col min="3315" max="3315" width="11.85546875" style="3" customWidth="1"/>
    <col min="3316" max="3316" width="10.140625" style="3" customWidth="1"/>
    <col min="3317" max="3317" width="15.140625" style="3" customWidth="1"/>
    <col min="3318" max="3318" width="13.140625" style="3" bestFit="1" customWidth="1"/>
    <col min="3319" max="3319" width="9" style="3" bestFit="1" customWidth="1"/>
    <col min="3320" max="3320" width="9.140625" style="3"/>
    <col min="3321" max="3321" width="9.28515625" style="3" bestFit="1" customWidth="1"/>
    <col min="3322" max="3567" width="9.140625" style="3"/>
    <col min="3568" max="3568" width="7.7109375" style="3" customWidth="1"/>
    <col min="3569" max="3569" width="45.5703125" style="3" customWidth="1"/>
    <col min="3570" max="3570" width="9.42578125" style="3" customWidth="1"/>
    <col min="3571" max="3571" width="11.85546875" style="3" customWidth="1"/>
    <col min="3572" max="3572" width="10.140625" style="3" customWidth="1"/>
    <col min="3573" max="3573" width="15.140625" style="3" customWidth="1"/>
    <col min="3574" max="3574" width="13.140625" style="3" bestFit="1" customWidth="1"/>
    <col min="3575" max="3575" width="9" style="3" bestFit="1" customWidth="1"/>
    <col min="3576" max="3576" width="9.140625" style="3"/>
    <col min="3577" max="3577" width="9.28515625" style="3" bestFit="1" customWidth="1"/>
    <col min="3578" max="3823" width="9.140625" style="3"/>
    <col min="3824" max="3824" width="7.7109375" style="3" customWidth="1"/>
    <col min="3825" max="3825" width="45.5703125" style="3" customWidth="1"/>
    <col min="3826" max="3826" width="9.42578125" style="3" customWidth="1"/>
    <col min="3827" max="3827" width="11.85546875" style="3" customWidth="1"/>
    <col min="3828" max="3828" width="10.140625" style="3" customWidth="1"/>
    <col min="3829" max="3829" width="15.140625" style="3" customWidth="1"/>
    <col min="3830" max="3830" width="13.140625" style="3" bestFit="1" customWidth="1"/>
    <col min="3831" max="3831" width="9" style="3" bestFit="1" customWidth="1"/>
    <col min="3832" max="3832" width="9.140625" style="3"/>
    <col min="3833" max="3833" width="9.28515625" style="3" bestFit="1" customWidth="1"/>
    <col min="3834" max="4079" width="9.140625" style="3"/>
    <col min="4080" max="4080" width="7.7109375" style="3" customWidth="1"/>
    <col min="4081" max="4081" width="45.5703125" style="3" customWidth="1"/>
    <col min="4082" max="4082" width="9.42578125" style="3" customWidth="1"/>
    <col min="4083" max="4083" width="11.85546875" style="3" customWidth="1"/>
    <col min="4084" max="4084" width="10.140625" style="3" customWidth="1"/>
    <col min="4085" max="4085" width="15.140625" style="3" customWidth="1"/>
    <col min="4086" max="4086" width="13.140625" style="3" bestFit="1" customWidth="1"/>
    <col min="4087" max="4087" width="9" style="3" bestFit="1" customWidth="1"/>
    <col min="4088" max="4088" width="9.140625" style="3"/>
    <col min="4089" max="4089" width="9.28515625" style="3" bestFit="1" customWidth="1"/>
    <col min="4090" max="4335" width="9.140625" style="3"/>
    <col min="4336" max="4336" width="7.7109375" style="3" customWidth="1"/>
    <col min="4337" max="4337" width="45.5703125" style="3" customWidth="1"/>
    <col min="4338" max="4338" width="9.42578125" style="3" customWidth="1"/>
    <col min="4339" max="4339" width="11.85546875" style="3" customWidth="1"/>
    <col min="4340" max="4340" width="10.140625" style="3" customWidth="1"/>
    <col min="4341" max="4341" width="15.140625" style="3" customWidth="1"/>
    <col min="4342" max="4342" width="13.140625" style="3" bestFit="1" customWidth="1"/>
    <col min="4343" max="4343" width="9" style="3" bestFit="1" customWidth="1"/>
    <col min="4344" max="4344" width="9.140625" style="3"/>
    <col min="4345" max="4345" width="9.28515625" style="3" bestFit="1" customWidth="1"/>
    <col min="4346" max="4591" width="9.140625" style="3"/>
    <col min="4592" max="4592" width="7.7109375" style="3" customWidth="1"/>
    <col min="4593" max="4593" width="45.5703125" style="3" customWidth="1"/>
    <col min="4594" max="4594" width="9.42578125" style="3" customWidth="1"/>
    <col min="4595" max="4595" width="11.85546875" style="3" customWidth="1"/>
    <col min="4596" max="4596" width="10.140625" style="3" customWidth="1"/>
    <col min="4597" max="4597" width="15.140625" style="3" customWidth="1"/>
    <col min="4598" max="4598" width="13.140625" style="3" bestFit="1" customWidth="1"/>
    <col min="4599" max="4599" width="9" style="3" bestFit="1" customWidth="1"/>
    <col min="4600" max="4600" width="9.140625" style="3"/>
    <col min="4601" max="4601" width="9.28515625" style="3" bestFit="1" customWidth="1"/>
    <col min="4602" max="4847" width="9.140625" style="3"/>
    <col min="4848" max="4848" width="7.7109375" style="3" customWidth="1"/>
    <col min="4849" max="4849" width="45.5703125" style="3" customWidth="1"/>
    <col min="4850" max="4850" width="9.42578125" style="3" customWidth="1"/>
    <col min="4851" max="4851" width="11.85546875" style="3" customWidth="1"/>
    <col min="4852" max="4852" width="10.140625" style="3" customWidth="1"/>
    <col min="4853" max="4853" width="15.140625" style="3" customWidth="1"/>
    <col min="4854" max="4854" width="13.140625" style="3" bestFit="1" customWidth="1"/>
    <col min="4855" max="4855" width="9" style="3" bestFit="1" customWidth="1"/>
    <col min="4856" max="4856" width="9.140625" style="3"/>
    <col min="4857" max="4857" width="9.28515625" style="3" bestFit="1" customWidth="1"/>
    <col min="4858" max="5103" width="9.140625" style="3"/>
    <col min="5104" max="5104" width="7.7109375" style="3" customWidth="1"/>
    <col min="5105" max="5105" width="45.5703125" style="3" customWidth="1"/>
    <col min="5106" max="5106" width="9.42578125" style="3" customWidth="1"/>
    <col min="5107" max="5107" width="11.85546875" style="3" customWidth="1"/>
    <col min="5108" max="5108" width="10.140625" style="3" customWidth="1"/>
    <col min="5109" max="5109" width="15.140625" style="3" customWidth="1"/>
    <col min="5110" max="5110" width="13.140625" style="3" bestFit="1" customWidth="1"/>
    <col min="5111" max="5111" width="9" style="3" bestFit="1" customWidth="1"/>
    <col min="5112" max="5112" width="9.140625" style="3"/>
    <col min="5113" max="5113" width="9.28515625" style="3" bestFit="1" customWidth="1"/>
    <col min="5114" max="5359" width="9.140625" style="3"/>
    <col min="5360" max="5360" width="7.7109375" style="3" customWidth="1"/>
    <col min="5361" max="5361" width="45.5703125" style="3" customWidth="1"/>
    <col min="5362" max="5362" width="9.42578125" style="3" customWidth="1"/>
    <col min="5363" max="5363" width="11.85546875" style="3" customWidth="1"/>
    <col min="5364" max="5364" width="10.140625" style="3" customWidth="1"/>
    <col min="5365" max="5365" width="15.140625" style="3" customWidth="1"/>
    <col min="5366" max="5366" width="13.140625" style="3" bestFit="1" customWidth="1"/>
    <col min="5367" max="5367" width="9" style="3" bestFit="1" customWidth="1"/>
    <col min="5368" max="5368" width="9.140625" style="3"/>
    <col min="5369" max="5369" width="9.28515625" style="3" bestFit="1" customWidth="1"/>
    <col min="5370" max="5615" width="9.140625" style="3"/>
    <col min="5616" max="5616" width="7.7109375" style="3" customWidth="1"/>
    <col min="5617" max="5617" width="45.5703125" style="3" customWidth="1"/>
    <col min="5618" max="5618" width="9.42578125" style="3" customWidth="1"/>
    <col min="5619" max="5619" width="11.85546875" style="3" customWidth="1"/>
    <col min="5620" max="5620" width="10.140625" style="3" customWidth="1"/>
    <col min="5621" max="5621" width="15.140625" style="3" customWidth="1"/>
    <col min="5622" max="5622" width="13.140625" style="3" bestFit="1" customWidth="1"/>
    <col min="5623" max="5623" width="9" style="3" bestFit="1" customWidth="1"/>
    <col min="5624" max="5624" width="9.140625" style="3"/>
    <col min="5625" max="5625" width="9.28515625" style="3" bestFit="1" customWidth="1"/>
    <col min="5626" max="5871" width="9.140625" style="3"/>
    <col min="5872" max="5872" width="7.7109375" style="3" customWidth="1"/>
    <col min="5873" max="5873" width="45.5703125" style="3" customWidth="1"/>
    <col min="5874" max="5874" width="9.42578125" style="3" customWidth="1"/>
    <col min="5875" max="5875" width="11.85546875" style="3" customWidth="1"/>
    <col min="5876" max="5876" width="10.140625" style="3" customWidth="1"/>
    <col min="5877" max="5877" width="15.140625" style="3" customWidth="1"/>
    <col min="5878" max="5878" width="13.140625" style="3" bestFit="1" customWidth="1"/>
    <col min="5879" max="5879" width="9" style="3" bestFit="1" customWidth="1"/>
    <col min="5880" max="5880" width="9.140625" style="3"/>
    <col min="5881" max="5881" width="9.28515625" style="3" bestFit="1" customWidth="1"/>
    <col min="5882" max="6127" width="9.140625" style="3"/>
    <col min="6128" max="6128" width="7.7109375" style="3" customWidth="1"/>
    <col min="6129" max="6129" width="45.5703125" style="3" customWidth="1"/>
    <col min="6130" max="6130" width="9.42578125" style="3" customWidth="1"/>
    <col min="6131" max="6131" width="11.85546875" style="3" customWidth="1"/>
    <col min="6132" max="6132" width="10.140625" style="3" customWidth="1"/>
    <col min="6133" max="6133" width="15.140625" style="3" customWidth="1"/>
    <col min="6134" max="6134" width="13.140625" style="3" bestFit="1" customWidth="1"/>
    <col min="6135" max="6135" width="9" style="3" bestFit="1" customWidth="1"/>
    <col min="6136" max="6136" width="9.140625" style="3"/>
    <col min="6137" max="6137" width="9.28515625" style="3" bestFit="1" customWidth="1"/>
    <col min="6138" max="6383" width="9.140625" style="3"/>
    <col min="6384" max="6384" width="7.7109375" style="3" customWidth="1"/>
    <col min="6385" max="6385" width="45.5703125" style="3" customWidth="1"/>
    <col min="6386" max="6386" width="9.42578125" style="3" customWidth="1"/>
    <col min="6387" max="6387" width="11.85546875" style="3" customWidth="1"/>
    <col min="6388" max="6388" width="10.140625" style="3" customWidth="1"/>
    <col min="6389" max="6389" width="15.140625" style="3" customWidth="1"/>
    <col min="6390" max="6390" width="13.140625" style="3" bestFit="1" customWidth="1"/>
    <col min="6391" max="6391" width="9" style="3" bestFit="1" customWidth="1"/>
    <col min="6392" max="6392" width="9.140625" style="3"/>
    <col min="6393" max="6393" width="9.28515625" style="3" bestFit="1" customWidth="1"/>
    <col min="6394" max="6639" width="9.140625" style="3"/>
    <col min="6640" max="6640" width="7.7109375" style="3" customWidth="1"/>
    <col min="6641" max="6641" width="45.5703125" style="3" customWidth="1"/>
    <col min="6642" max="6642" width="9.42578125" style="3" customWidth="1"/>
    <col min="6643" max="6643" width="11.85546875" style="3" customWidth="1"/>
    <col min="6644" max="6644" width="10.140625" style="3" customWidth="1"/>
    <col min="6645" max="6645" width="15.140625" style="3" customWidth="1"/>
    <col min="6646" max="6646" width="13.140625" style="3" bestFit="1" customWidth="1"/>
    <col min="6647" max="6647" width="9" style="3" bestFit="1" customWidth="1"/>
    <col min="6648" max="6648" width="9.140625" style="3"/>
    <col min="6649" max="6649" width="9.28515625" style="3" bestFit="1" customWidth="1"/>
    <col min="6650" max="6895" width="9.140625" style="3"/>
    <col min="6896" max="6896" width="7.7109375" style="3" customWidth="1"/>
    <col min="6897" max="6897" width="45.5703125" style="3" customWidth="1"/>
    <col min="6898" max="6898" width="9.42578125" style="3" customWidth="1"/>
    <col min="6899" max="6899" width="11.85546875" style="3" customWidth="1"/>
    <col min="6900" max="6900" width="10.140625" style="3" customWidth="1"/>
    <col min="6901" max="6901" width="15.140625" style="3" customWidth="1"/>
    <col min="6902" max="6902" width="13.140625" style="3" bestFit="1" customWidth="1"/>
    <col min="6903" max="6903" width="9" style="3" bestFit="1" customWidth="1"/>
    <col min="6904" max="6904" width="9.140625" style="3"/>
    <col min="6905" max="6905" width="9.28515625" style="3" bestFit="1" customWidth="1"/>
    <col min="6906" max="7151" width="9.140625" style="3"/>
    <col min="7152" max="7152" width="7.7109375" style="3" customWidth="1"/>
    <col min="7153" max="7153" width="45.5703125" style="3" customWidth="1"/>
    <col min="7154" max="7154" width="9.42578125" style="3" customWidth="1"/>
    <col min="7155" max="7155" width="11.85546875" style="3" customWidth="1"/>
    <col min="7156" max="7156" width="10.140625" style="3" customWidth="1"/>
    <col min="7157" max="7157" width="15.140625" style="3" customWidth="1"/>
    <col min="7158" max="7158" width="13.140625" style="3" bestFit="1" customWidth="1"/>
    <col min="7159" max="7159" width="9" style="3" bestFit="1" customWidth="1"/>
    <col min="7160" max="7160" width="9.140625" style="3"/>
    <col min="7161" max="7161" width="9.28515625" style="3" bestFit="1" customWidth="1"/>
    <col min="7162" max="7407" width="9.140625" style="3"/>
    <col min="7408" max="7408" width="7.7109375" style="3" customWidth="1"/>
    <col min="7409" max="7409" width="45.5703125" style="3" customWidth="1"/>
    <col min="7410" max="7410" width="9.42578125" style="3" customWidth="1"/>
    <col min="7411" max="7411" width="11.85546875" style="3" customWidth="1"/>
    <col min="7412" max="7412" width="10.140625" style="3" customWidth="1"/>
    <col min="7413" max="7413" width="15.140625" style="3" customWidth="1"/>
    <col min="7414" max="7414" width="13.140625" style="3" bestFit="1" customWidth="1"/>
    <col min="7415" max="7415" width="9" style="3" bestFit="1" customWidth="1"/>
    <col min="7416" max="7416" width="9.140625" style="3"/>
    <col min="7417" max="7417" width="9.28515625" style="3" bestFit="1" customWidth="1"/>
    <col min="7418" max="7663" width="9.140625" style="3"/>
    <col min="7664" max="7664" width="7.7109375" style="3" customWidth="1"/>
    <col min="7665" max="7665" width="45.5703125" style="3" customWidth="1"/>
    <col min="7666" max="7666" width="9.42578125" style="3" customWidth="1"/>
    <col min="7667" max="7667" width="11.85546875" style="3" customWidth="1"/>
    <col min="7668" max="7668" width="10.140625" style="3" customWidth="1"/>
    <col min="7669" max="7669" width="15.140625" style="3" customWidth="1"/>
    <col min="7670" max="7670" width="13.140625" style="3" bestFit="1" customWidth="1"/>
    <col min="7671" max="7671" width="9" style="3" bestFit="1" customWidth="1"/>
    <col min="7672" max="7672" width="9.140625" style="3"/>
    <col min="7673" max="7673" width="9.28515625" style="3" bestFit="1" customWidth="1"/>
    <col min="7674" max="7919" width="9.140625" style="3"/>
    <col min="7920" max="7920" width="7.7109375" style="3" customWidth="1"/>
    <col min="7921" max="7921" width="45.5703125" style="3" customWidth="1"/>
    <col min="7922" max="7922" width="9.42578125" style="3" customWidth="1"/>
    <col min="7923" max="7923" width="11.85546875" style="3" customWidth="1"/>
    <col min="7924" max="7924" width="10.140625" style="3" customWidth="1"/>
    <col min="7925" max="7925" width="15.140625" style="3" customWidth="1"/>
    <col min="7926" max="7926" width="13.140625" style="3" bestFit="1" customWidth="1"/>
    <col min="7927" max="7927" width="9" style="3" bestFit="1" customWidth="1"/>
    <col min="7928" max="7928" width="9.140625" style="3"/>
    <col min="7929" max="7929" width="9.28515625" style="3" bestFit="1" customWidth="1"/>
    <col min="7930" max="8175" width="9.140625" style="3"/>
    <col min="8176" max="8176" width="7.7109375" style="3" customWidth="1"/>
    <col min="8177" max="8177" width="45.5703125" style="3" customWidth="1"/>
    <col min="8178" max="8178" width="9.42578125" style="3" customWidth="1"/>
    <col min="8179" max="8179" width="11.85546875" style="3" customWidth="1"/>
    <col min="8180" max="8180" width="10.140625" style="3" customWidth="1"/>
    <col min="8181" max="8181" width="15.140625" style="3" customWidth="1"/>
    <col min="8182" max="8182" width="13.140625" style="3" bestFit="1" customWidth="1"/>
    <col min="8183" max="8183" width="9" style="3" bestFit="1" customWidth="1"/>
    <col min="8184" max="8184" width="9.140625" style="3"/>
    <col min="8185" max="8185" width="9.28515625" style="3" bestFit="1" customWidth="1"/>
    <col min="8186" max="8431" width="9.140625" style="3"/>
    <col min="8432" max="8432" width="7.7109375" style="3" customWidth="1"/>
    <col min="8433" max="8433" width="45.5703125" style="3" customWidth="1"/>
    <col min="8434" max="8434" width="9.42578125" style="3" customWidth="1"/>
    <col min="8435" max="8435" width="11.85546875" style="3" customWidth="1"/>
    <col min="8436" max="8436" width="10.140625" style="3" customWidth="1"/>
    <col min="8437" max="8437" width="15.140625" style="3" customWidth="1"/>
    <col min="8438" max="8438" width="13.140625" style="3" bestFit="1" customWidth="1"/>
    <col min="8439" max="8439" width="9" style="3" bestFit="1" customWidth="1"/>
    <col min="8440" max="8440" width="9.140625" style="3"/>
    <col min="8441" max="8441" width="9.28515625" style="3" bestFit="1" customWidth="1"/>
    <col min="8442" max="8687" width="9.140625" style="3"/>
    <col min="8688" max="8688" width="7.7109375" style="3" customWidth="1"/>
    <col min="8689" max="8689" width="45.5703125" style="3" customWidth="1"/>
    <col min="8690" max="8690" width="9.42578125" style="3" customWidth="1"/>
    <col min="8691" max="8691" width="11.85546875" style="3" customWidth="1"/>
    <col min="8692" max="8692" width="10.140625" style="3" customWidth="1"/>
    <col min="8693" max="8693" width="15.140625" style="3" customWidth="1"/>
    <col min="8694" max="8694" width="13.140625" style="3" bestFit="1" customWidth="1"/>
    <col min="8695" max="8695" width="9" style="3" bestFit="1" customWidth="1"/>
    <col min="8696" max="8696" width="9.140625" style="3"/>
    <col min="8697" max="8697" width="9.28515625" style="3" bestFit="1" customWidth="1"/>
    <col min="8698" max="8943" width="9.140625" style="3"/>
    <col min="8944" max="8944" width="7.7109375" style="3" customWidth="1"/>
    <col min="8945" max="8945" width="45.5703125" style="3" customWidth="1"/>
    <col min="8946" max="8946" width="9.42578125" style="3" customWidth="1"/>
    <col min="8947" max="8947" width="11.85546875" style="3" customWidth="1"/>
    <col min="8948" max="8948" width="10.140625" style="3" customWidth="1"/>
    <col min="8949" max="8949" width="15.140625" style="3" customWidth="1"/>
    <col min="8950" max="8950" width="13.140625" style="3" bestFit="1" customWidth="1"/>
    <col min="8951" max="8951" width="9" style="3" bestFit="1" customWidth="1"/>
    <col min="8952" max="8952" width="9.140625" style="3"/>
    <col min="8953" max="8953" width="9.28515625" style="3" bestFit="1" customWidth="1"/>
    <col min="8954" max="9199" width="9.140625" style="3"/>
    <col min="9200" max="9200" width="7.7109375" style="3" customWidth="1"/>
    <col min="9201" max="9201" width="45.5703125" style="3" customWidth="1"/>
    <col min="9202" max="9202" width="9.42578125" style="3" customWidth="1"/>
    <col min="9203" max="9203" width="11.85546875" style="3" customWidth="1"/>
    <col min="9204" max="9204" width="10.140625" style="3" customWidth="1"/>
    <col min="9205" max="9205" width="15.140625" style="3" customWidth="1"/>
    <col min="9206" max="9206" width="13.140625" style="3" bestFit="1" customWidth="1"/>
    <col min="9207" max="9207" width="9" style="3" bestFit="1" customWidth="1"/>
    <col min="9208" max="9208" width="9.140625" style="3"/>
    <col min="9209" max="9209" width="9.28515625" style="3" bestFit="1" customWidth="1"/>
    <col min="9210" max="9455" width="9.140625" style="3"/>
    <col min="9456" max="9456" width="7.7109375" style="3" customWidth="1"/>
    <col min="9457" max="9457" width="45.5703125" style="3" customWidth="1"/>
    <col min="9458" max="9458" width="9.42578125" style="3" customWidth="1"/>
    <col min="9459" max="9459" width="11.85546875" style="3" customWidth="1"/>
    <col min="9460" max="9460" width="10.140625" style="3" customWidth="1"/>
    <col min="9461" max="9461" width="15.140625" style="3" customWidth="1"/>
    <col min="9462" max="9462" width="13.140625" style="3" bestFit="1" customWidth="1"/>
    <col min="9463" max="9463" width="9" style="3" bestFit="1" customWidth="1"/>
    <col min="9464" max="9464" width="9.140625" style="3"/>
    <col min="9465" max="9465" width="9.28515625" style="3" bestFit="1" customWidth="1"/>
    <col min="9466" max="9711" width="9.140625" style="3"/>
    <col min="9712" max="9712" width="7.7109375" style="3" customWidth="1"/>
    <col min="9713" max="9713" width="45.5703125" style="3" customWidth="1"/>
    <col min="9714" max="9714" width="9.42578125" style="3" customWidth="1"/>
    <col min="9715" max="9715" width="11.85546875" style="3" customWidth="1"/>
    <col min="9716" max="9716" width="10.140625" style="3" customWidth="1"/>
    <col min="9717" max="9717" width="15.140625" style="3" customWidth="1"/>
    <col min="9718" max="9718" width="13.140625" style="3" bestFit="1" customWidth="1"/>
    <col min="9719" max="9719" width="9" style="3" bestFit="1" customWidth="1"/>
    <col min="9720" max="9720" width="9.140625" style="3"/>
    <col min="9721" max="9721" width="9.28515625" style="3" bestFit="1" customWidth="1"/>
    <col min="9722" max="9967" width="9.140625" style="3"/>
    <col min="9968" max="9968" width="7.7109375" style="3" customWidth="1"/>
    <col min="9969" max="9969" width="45.5703125" style="3" customWidth="1"/>
    <col min="9970" max="9970" width="9.42578125" style="3" customWidth="1"/>
    <col min="9971" max="9971" width="11.85546875" style="3" customWidth="1"/>
    <col min="9972" max="9972" width="10.140625" style="3" customWidth="1"/>
    <col min="9973" max="9973" width="15.140625" style="3" customWidth="1"/>
    <col min="9974" max="9974" width="13.140625" style="3" bestFit="1" customWidth="1"/>
    <col min="9975" max="9975" width="9" style="3" bestFit="1" customWidth="1"/>
    <col min="9976" max="9976" width="9.140625" style="3"/>
    <col min="9977" max="9977" width="9.28515625" style="3" bestFit="1" customWidth="1"/>
    <col min="9978" max="10223" width="9.140625" style="3"/>
    <col min="10224" max="10224" width="7.7109375" style="3" customWidth="1"/>
    <col min="10225" max="10225" width="45.5703125" style="3" customWidth="1"/>
    <col min="10226" max="10226" width="9.42578125" style="3" customWidth="1"/>
    <col min="10227" max="10227" width="11.85546875" style="3" customWidth="1"/>
    <col min="10228" max="10228" width="10.140625" style="3" customWidth="1"/>
    <col min="10229" max="10229" width="15.140625" style="3" customWidth="1"/>
    <col min="10230" max="10230" width="13.140625" style="3" bestFit="1" customWidth="1"/>
    <col min="10231" max="10231" width="9" style="3" bestFit="1" customWidth="1"/>
    <col min="10232" max="10232" width="9.140625" style="3"/>
    <col min="10233" max="10233" width="9.28515625" style="3" bestFit="1" customWidth="1"/>
    <col min="10234" max="10479" width="9.140625" style="3"/>
    <col min="10480" max="10480" width="7.7109375" style="3" customWidth="1"/>
    <col min="10481" max="10481" width="45.5703125" style="3" customWidth="1"/>
    <col min="10482" max="10482" width="9.42578125" style="3" customWidth="1"/>
    <col min="10483" max="10483" width="11.85546875" style="3" customWidth="1"/>
    <col min="10484" max="10484" width="10.140625" style="3" customWidth="1"/>
    <col min="10485" max="10485" width="15.140625" style="3" customWidth="1"/>
    <col min="10486" max="10486" width="13.140625" style="3" bestFit="1" customWidth="1"/>
    <col min="10487" max="10487" width="9" style="3" bestFit="1" customWidth="1"/>
    <col min="10488" max="10488" width="9.140625" style="3"/>
    <col min="10489" max="10489" width="9.28515625" style="3" bestFit="1" customWidth="1"/>
    <col min="10490" max="10735" width="9.140625" style="3"/>
    <col min="10736" max="10736" width="7.7109375" style="3" customWidth="1"/>
    <col min="10737" max="10737" width="45.5703125" style="3" customWidth="1"/>
    <col min="10738" max="10738" width="9.42578125" style="3" customWidth="1"/>
    <col min="10739" max="10739" width="11.85546875" style="3" customWidth="1"/>
    <col min="10740" max="10740" width="10.140625" style="3" customWidth="1"/>
    <col min="10741" max="10741" width="15.140625" style="3" customWidth="1"/>
    <col min="10742" max="10742" width="13.140625" style="3" bestFit="1" customWidth="1"/>
    <col min="10743" max="10743" width="9" style="3" bestFit="1" customWidth="1"/>
    <col min="10744" max="10744" width="9.140625" style="3"/>
    <col min="10745" max="10745" width="9.28515625" style="3" bestFit="1" customWidth="1"/>
    <col min="10746" max="10991" width="9.140625" style="3"/>
    <col min="10992" max="10992" width="7.7109375" style="3" customWidth="1"/>
    <col min="10993" max="10993" width="45.5703125" style="3" customWidth="1"/>
    <col min="10994" max="10994" width="9.42578125" style="3" customWidth="1"/>
    <col min="10995" max="10995" width="11.85546875" style="3" customWidth="1"/>
    <col min="10996" max="10996" width="10.140625" style="3" customWidth="1"/>
    <col min="10997" max="10997" width="15.140625" style="3" customWidth="1"/>
    <col min="10998" max="10998" width="13.140625" style="3" bestFit="1" customWidth="1"/>
    <col min="10999" max="10999" width="9" style="3" bestFit="1" customWidth="1"/>
    <col min="11000" max="11000" width="9.140625" style="3"/>
    <col min="11001" max="11001" width="9.28515625" style="3" bestFit="1" customWidth="1"/>
    <col min="11002" max="11247" width="9.140625" style="3"/>
    <col min="11248" max="11248" width="7.7109375" style="3" customWidth="1"/>
    <col min="11249" max="11249" width="45.5703125" style="3" customWidth="1"/>
    <col min="11250" max="11250" width="9.42578125" style="3" customWidth="1"/>
    <col min="11251" max="11251" width="11.85546875" style="3" customWidth="1"/>
    <col min="11252" max="11252" width="10.140625" style="3" customWidth="1"/>
    <col min="11253" max="11253" width="15.140625" style="3" customWidth="1"/>
    <col min="11254" max="11254" width="13.140625" style="3" bestFit="1" customWidth="1"/>
    <col min="11255" max="11255" width="9" style="3" bestFit="1" customWidth="1"/>
    <col min="11256" max="11256" width="9.140625" style="3"/>
    <col min="11257" max="11257" width="9.28515625" style="3" bestFit="1" customWidth="1"/>
    <col min="11258" max="11503" width="9.140625" style="3"/>
    <col min="11504" max="11504" width="7.7109375" style="3" customWidth="1"/>
    <col min="11505" max="11505" width="45.5703125" style="3" customWidth="1"/>
    <col min="11506" max="11506" width="9.42578125" style="3" customWidth="1"/>
    <col min="11507" max="11507" width="11.85546875" style="3" customWidth="1"/>
    <col min="11508" max="11508" width="10.140625" style="3" customWidth="1"/>
    <col min="11509" max="11509" width="15.140625" style="3" customWidth="1"/>
    <col min="11510" max="11510" width="13.140625" style="3" bestFit="1" customWidth="1"/>
    <col min="11511" max="11511" width="9" style="3" bestFit="1" customWidth="1"/>
    <col min="11512" max="11512" width="9.140625" style="3"/>
    <col min="11513" max="11513" width="9.28515625" style="3" bestFit="1" customWidth="1"/>
    <col min="11514" max="11759" width="9.140625" style="3"/>
    <col min="11760" max="11760" width="7.7109375" style="3" customWidth="1"/>
    <col min="11761" max="11761" width="45.5703125" style="3" customWidth="1"/>
    <col min="11762" max="11762" width="9.42578125" style="3" customWidth="1"/>
    <col min="11763" max="11763" width="11.85546875" style="3" customWidth="1"/>
    <col min="11764" max="11764" width="10.140625" style="3" customWidth="1"/>
    <col min="11765" max="11765" width="15.140625" style="3" customWidth="1"/>
    <col min="11766" max="11766" width="13.140625" style="3" bestFit="1" customWidth="1"/>
    <col min="11767" max="11767" width="9" style="3" bestFit="1" customWidth="1"/>
    <col min="11768" max="11768" width="9.140625" style="3"/>
    <col min="11769" max="11769" width="9.28515625" style="3" bestFit="1" customWidth="1"/>
    <col min="11770" max="12015" width="9.140625" style="3"/>
    <col min="12016" max="12016" width="7.7109375" style="3" customWidth="1"/>
    <col min="12017" max="12017" width="45.5703125" style="3" customWidth="1"/>
    <col min="12018" max="12018" width="9.42578125" style="3" customWidth="1"/>
    <col min="12019" max="12019" width="11.85546875" style="3" customWidth="1"/>
    <col min="12020" max="12020" width="10.140625" style="3" customWidth="1"/>
    <col min="12021" max="12021" width="15.140625" style="3" customWidth="1"/>
    <col min="12022" max="12022" width="13.140625" style="3" bestFit="1" customWidth="1"/>
    <col min="12023" max="12023" width="9" style="3" bestFit="1" customWidth="1"/>
    <col min="12024" max="12024" width="9.140625" style="3"/>
    <col min="12025" max="12025" width="9.28515625" style="3" bestFit="1" customWidth="1"/>
    <col min="12026" max="12271" width="9.140625" style="3"/>
    <col min="12272" max="12272" width="7.7109375" style="3" customWidth="1"/>
    <col min="12273" max="12273" width="45.5703125" style="3" customWidth="1"/>
    <col min="12274" max="12274" width="9.42578125" style="3" customWidth="1"/>
    <col min="12275" max="12275" width="11.85546875" style="3" customWidth="1"/>
    <col min="12276" max="12276" width="10.140625" style="3" customWidth="1"/>
    <col min="12277" max="12277" width="15.140625" style="3" customWidth="1"/>
    <col min="12278" max="12278" width="13.140625" style="3" bestFit="1" customWidth="1"/>
    <col min="12279" max="12279" width="9" style="3" bestFit="1" customWidth="1"/>
    <col min="12280" max="12280" width="9.140625" style="3"/>
    <col min="12281" max="12281" width="9.28515625" style="3" bestFit="1" customWidth="1"/>
    <col min="12282" max="12527" width="9.140625" style="3"/>
    <col min="12528" max="12528" width="7.7109375" style="3" customWidth="1"/>
    <col min="12529" max="12529" width="45.5703125" style="3" customWidth="1"/>
    <col min="12530" max="12530" width="9.42578125" style="3" customWidth="1"/>
    <col min="12531" max="12531" width="11.85546875" style="3" customWidth="1"/>
    <col min="12532" max="12532" width="10.140625" style="3" customWidth="1"/>
    <col min="12533" max="12533" width="15.140625" style="3" customWidth="1"/>
    <col min="12534" max="12534" width="13.140625" style="3" bestFit="1" customWidth="1"/>
    <col min="12535" max="12535" width="9" style="3" bestFit="1" customWidth="1"/>
    <col min="12536" max="12536" width="9.140625" style="3"/>
    <col min="12537" max="12537" width="9.28515625" style="3" bestFit="1" customWidth="1"/>
    <col min="12538" max="12783" width="9.140625" style="3"/>
    <col min="12784" max="12784" width="7.7109375" style="3" customWidth="1"/>
    <col min="12785" max="12785" width="45.5703125" style="3" customWidth="1"/>
    <col min="12786" max="12786" width="9.42578125" style="3" customWidth="1"/>
    <col min="12787" max="12787" width="11.85546875" style="3" customWidth="1"/>
    <col min="12788" max="12788" width="10.140625" style="3" customWidth="1"/>
    <col min="12789" max="12789" width="15.140625" style="3" customWidth="1"/>
    <col min="12790" max="12790" width="13.140625" style="3" bestFit="1" customWidth="1"/>
    <col min="12791" max="12791" width="9" style="3" bestFit="1" customWidth="1"/>
    <col min="12792" max="12792" width="9.140625" style="3"/>
    <col min="12793" max="12793" width="9.28515625" style="3" bestFit="1" customWidth="1"/>
    <col min="12794" max="13039" width="9.140625" style="3"/>
    <col min="13040" max="13040" width="7.7109375" style="3" customWidth="1"/>
    <col min="13041" max="13041" width="45.5703125" style="3" customWidth="1"/>
    <col min="13042" max="13042" width="9.42578125" style="3" customWidth="1"/>
    <col min="13043" max="13043" width="11.85546875" style="3" customWidth="1"/>
    <col min="13044" max="13044" width="10.140625" style="3" customWidth="1"/>
    <col min="13045" max="13045" width="15.140625" style="3" customWidth="1"/>
    <col min="13046" max="13046" width="13.140625" style="3" bestFit="1" customWidth="1"/>
    <col min="13047" max="13047" width="9" style="3" bestFit="1" customWidth="1"/>
    <col min="13048" max="13048" width="9.140625" style="3"/>
    <col min="13049" max="13049" width="9.28515625" style="3" bestFit="1" customWidth="1"/>
    <col min="13050" max="13295" width="9.140625" style="3"/>
    <col min="13296" max="13296" width="7.7109375" style="3" customWidth="1"/>
    <col min="13297" max="13297" width="45.5703125" style="3" customWidth="1"/>
    <col min="13298" max="13298" width="9.42578125" style="3" customWidth="1"/>
    <col min="13299" max="13299" width="11.85546875" style="3" customWidth="1"/>
    <col min="13300" max="13300" width="10.140625" style="3" customWidth="1"/>
    <col min="13301" max="13301" width="15.140625" style="3" customWidth="1"/>
    <col min="13302" max="13302" width="13.140625" style="3" bestFit="1" customWidth="1"/>
    <col min="13303" max="13303" width="9" style="3" bestFit="1" customWidth="1"/>
    <col min="13304" max="13304" width="9.140625" style="3"/>
    <col min="13305" max="13305" width="9.28515625" style="3" bestFit="1" customWidth="1"/>
    <col min="13306" max="13551" width="9.140625" style="3"/>
    <col min="13552" max="13552" width="7.7109375" style="3" customWidth="1"/>
    <col min="13553" max="13553" width="45.5703125" style="3" customWidth="1"/>
    <col min="13554" max="13554" width="9.42578125" style="3" customWidth="1"/>
    <col min="13555" max="13555" width="11.85546875" style="3" customWidth="1"/>
    <col min="13556" max="13556" width="10.140625" style="3" customWidth="1"/>
    <col min="13557" max="13557" width="15.140625" style="3" customWidth="1"/>
    <col min="13558" max="13558" width="13.140625" style="3" bestFit="1" customWidth="1"/>
    <col min="13559" max="13559" width="9" style="3" bestFit="1" customWidth="1"/>
    <col min="13560" max="13560" width="9.140625" style="3"/>
    <col min="13561" max="13561" width="9.28515625" style="3" bestFit="1" customWidth="1"/>
    <col min="13562" max="13807" width="9.140625" style="3"/>
    <col min="13808" max="13808" width="7.7109375" style="3" customWidth="1"/>
    <col min="13809" max="13809" width="45.5703125" style="3" customWidth="1"/>
    <col min="13810" max="13810" width="9.42578125" style="3" customWidth="1"/>
    <col min="13811" max="13811" width="11.85546875" style="3" customWidth="1"/>
    <col min="13812" max="13812" width="10.140625" style="3" customWidth="1"/>
    <col min="13813" max="13813" width="15.140625" style="3" customWidth="1"/>
    <col min="13814" max="13814" width="13.140625" style="3" bestFit="1" customWidth="1"/>
    <col min="13815" max="13815" width="9" style="3" bestFit="1" customWidth="1"/>
    <col min="13816" max="13816" width="9.140625" style="3"/>
    <col min="13817" max="13817" width="9.28515625" style="3" bestFit="1" customWidth="1"/>
    <col min="13818" max="14063" width="9.140625" style="3"/>
    <col min="14064" max="14064" width="7.7109375" style="3" customWidth="1"/>
    <col min="14065" max="14065" width="45.5703125" style="3" customWidth="1"/>
    <col min="14066" max="14066" width="9.42578125" style="3" customWidth="1"/>
    <col min="14067" max="14067" width="11.85546875" style="3" customWidth="1"/>
    <col min="14068" max="14068" width="10.140625" style="3" customWidth="1"/>
    <col min="14069" max="14069" width="15.140625" style="3" customWidth="1"/>
    <col min="14070" max="14070" width="13.140625" style="3" bestFit="1" customWidth="1"/>
    <col min="14071" max="14071" width="9" style="3" bestFit="1" customWidth="1"/>
    <col min="14072" max="14072" width="9.140625" style="3"/>
    <col min="14073" max="14073" width="9.28515625" style="3" bestFit="1" customWidth="1"/>
    <col min="14074" max="14319" width="9.140625" style="3"/>
    <col min="14320" max="14320" width="7.7109375" style="3" customWidth="1"/>
    <col min="14321" max="14321" width="45.5703125" style="3" customWidth="1"/>
    <col min="14322" max="14322" width="9.42578125" style="3" customWidth="1"/>
    <col min="14323" max="14323" width="11.85546875" style="3" customWidth="1"/>
    <col min="14324" max="14324" width="10.140625" style="3" customWidth="1"/>
    <col min="14325" max="14325" width="15.140625" style="3" customWidth="1"/>
    <col min="14326" max="14326" width="13.140625" style="3" bestFit="1" customWidth="1"/>
    <col min="14327" max="14327" width="9" style="3" bestFit="1" customWidth="1"/>
    <col min="14328" max="14328" width="9.140625" style="3"/>
    <col min="14329" max="14329" width="9.28515625" style="3" bestFit="1" customWidth="1"/>
    <col min="14330" max="14575" width="9.140625" style="3"/>
    <col min="14576" max="14576" width="7.7109375" style="3" customWidth="1"/>
    <col min="14577" max="14577" width="45.5703125" style="3" customWidth="1"/>
    <col min="14578" max="14578" width="9.42578125" style="3" customWidth="1"/>
    <col min="14579" max="14579" width="11.85546875" style="3" customWidth="1"/>
    <col min="14580" max="14580" width="10.140625" style="3" customWidth="1"/>
    <col min="14581" max="14581" width="15.140625" style="3" customWidth="1"/>
    <col min="14582" max="14582" width="13.140625" style="3" bestFit="1" customWidth="1"/>
    <col min="14583" max="14583" width="9" style="3" bestFit="1" customWidth="1"/>
    <col min="14584" max="14584" width="9.140625" style="3"/>
    <col min="14585" max="14585" width="9.28515625" style="3" bestFit="1" customWidth="1"/>
    <col min="14586" max="14831" width="9.140625" style="3"/>
    <col min="14832" max="14832" width="7.7109375" style="3" customWidth="1"/>
    <col min="14833" max="14833" width="45.5703125" style="3" customWidth="1"/>
    <col min="14834" max="14834" width="9.42578125" style="3" customWidth="1"/>
    <col min="14835" max="14835" width="11.85546875" style="3" customWidth="1"/>
    <col min="14836" max="14836" width="10.140625" style="3" customWidth="1"/>
    <col min="14837" max="14837" width="15.140625" style="3" customWidth="1"/>
    <col min="14838" max="14838" width="13.140625" style="3" bestFit="1" customWidth="1"/>
    <col min="14839" max="14839" width="9" style="3" bestFit="1" customWidth="1"/>
    <col min="14840" max="14840" width="9.140625" style="3"/>
    <col min="14841" max="14841" width="9.28515625" style="3" bestFit="1" customWidth="1"/>
    <col min="14842" max="15087" width="9.140625" style="3"/>
    <col min="15088" max="15088" width="7.7109375" style="3" customWidth="1"/>
    <col min="15089" max="15089" width="45.5703125" style="3" customWidth="1"/>
    <col min="15090" max="15090" width="9.42578125" style="3" customWidth="1"/>
    <col min="15091" max="15091" width="11.85546875" style="3" customWidth="1"/>
    <col min="15092" max="15092" width="10.140625" style="3" customWidth="1"/>
    <col min="15093" max="15093" width="15.140625" style="3" customWidth="1"/>
    <col min="15094" max="15094" width="13.140625" style="3" bestFit="1" customWidth="1"/>
    <col min="15095" max="15095" width="9" style="3" bestFit="1" customWidth="1"/>
    <col min="15096" max="15096" width="9.140625" style="3"/>
    <col min="15097" max="15097" width="9.28515625" style="3" bestFit="1" customWidth="1"/>
    <col min="15098" max="15343" width="9.140625" style="3"/>
    <col min="15344" max="15344" width="7.7109375" style="3" customWidth="1"/>
    <col min="15345" max="15345" width="45.5703125" style="3" customWidth="1"/>
    <col min="15346" max="15346" width="9.42578125" style="3" customWidth="1"/>
    <col min="15347" max="15347" width="11.85546875" style="3" customWidth="1"/>
    <col min="15348" max="15348" width="10.140625" style="3" customWidth="1"/>
    <col min="15349" max="15349" width="15.140625" style="3" customWidth="1"/>
    <col min="15350" max="15350" width="13.140625" style="3" bestFit="1" customWidth="1"/>
    <col min="15351" max="15351" width="9" style="3" bestFit="1" customWidth="1"/>
    <col min="15352" max="15352" width="9.140625" style="3"/>
    <col min="15353" max="15353" width="9.28515625" style="3" bestFit="1" customWidth="1"/>
    <col min="15354" max="15599" width="9.140625" style="3"/>
    <col min="15600" max="15600" width="7.7109375" style="3" customWidth="1"/>
    <col min="15601" max="15601" width="45.5703125" style="3" customWidth="1"/>
    <col min="15602" max="15602" width="9.42578125" style="3" customWidth="1"/>
    <col min="15603" max="15603" width="11.85546875" style="3" customWidth="1"/>
    <col min="15604" max="15604" width="10.140625" style="3" customWidth="1"/>
    <col min="15605" max="15605" width="15.140625" style="3" customWidth="1"/>
    <col min="15606" max="15606" width="13.140625" style="3" bestFit="1" customWidth="1"/>
    <col min="15607" max="15607" width="9" style="3" bestFit="1" customWidth="1"/>
    <col min="15608" max="15608" width="9.140625" style="3"/>
    <col min="15609" max="15609" width="9.28515625" style="3" bestFit="1" customWidth="1"/>
    <col min="15610" max="15855" width="9.140625" style="3"/>
    <col min="15856" max="15856" width="7.7109375" style="3" customWidth="1"/>
    <col min="15857" max="15857" width="45.5703125" style="3" customWidth="1"/>
    <col min="15858" max="15858" width="9.42578125" style="3" customWidth="1"/>
    <col min="15859" max="15859" width="11.85546875" style="3" customWidth="1"/>
    <col min="15860" max="15860" width="10.140625" style="3" customWidth="1"/>
    <col min="15861" max="15861" width="15.140625" style="3" customWidth="1"/>
    <col min="15862" max="15862" width="13.140625" style="3" bestFit="1" customWidth="1"/>
    <col min="15863" max="15863" width="9" style="3" bestFit="1" customWidth="1"/>
    <col min="15864" max="15864" width="9.140625" style="3"/>
    <col min="15865" max="15865" width="9.28515625" style="3" bestFit="1" customWidth="1"/>
    <col min="15866" max="16111" width="9.140625" style="3"/>
    <col min="16112" max="16112" width="7.7109375" style="3" customWidth="1"/>
    <col min="16113" max="16113" width="45.5703125" style="3" customWidth="1"/>
    <col min="16114" max="16114" width="9.42578125" style="3" customWidth="1"/>
    <col min="16115" max="16115" width="11.85546875" style="3" customWidth="1"/>
    <col min="16116" max="16116" width="10.140625" style="3" customWidth="1"/>
    <col min="16117" max="16117" width="15.140625" style="3" customWidth="1"/>
    <col min="16118" max="16118" width="13.140625" style="3" bestFit="1" customWidth="1"/>
    <col min="16119" max="16119" width="9" style="3" bestFit="1" customWidth="1"/>
    <col min="16120" max="16120" width="9.140625" style="3"/>
    <col min="16121" max="16121" width="9.28515625" style="3" bestFit="1" customWidth="1"/>
    <col min="16122" max="16384" width="9.140625" style="3"/>
  </cols>
  <sheetData>
    <row r="1" spans="1:8" ht="34.5" customHeight="1">
      <c r="A1" s="221" t="s">
        <v>525</v>
      </c>
      <c r="B1" s="221"/>
      <c r="C1" s="221"/>
      <c r="D1" s="221"/>
      <c r="E1" s="221"/>
      <c r="F1" s="221"/>
      <c r="G1" s="221"/>
    </row>
    <row r="2" spans="1:8" ht="14.25">
      <c r="A2" s="225" t="s">
        <v>526</v>
      </c>
      <c r="B2" s="226"/>
      <c r="C2" s="226"/>
      <c r="D2" s="226"/>
      <c r="E2" s="226"/>
      <c r="F2" s="226"/>
      <c r="G2" s="227"/>
    </row>
    <row r="3" spans="1:8" ht="85.5">
      <c r="A3" s="217" t="s">
        <v>0</v>
      </c>
      <c r="B3" s="75" t="s">
        <v>496</v>
      </c>
      <c r="C3" s="75" t="s">
        <v>1</v>
      </c>
      <c r="D3" s="218" t="s">
        <v>495</v>
      </c>
      <c r="E3" s="219" t="s">
        <v>519</v>
      </c>
      <c r="F3" s="220" t="s">
        <v>520</v>
      </c>
      <c r="G3" s="111" t="s">
        <v>521</v>
      </c>
    </row>
    <row r="4" spans="1:8" ht="14.25">
      <c r="A4" s="4" t="s">
        <v>2</v>
      </c>
      <c r="B4" s="5">
        <v>2</v>
      </c>
      <c r="C4" s="5">
        <v>3</v>
      </c>
      <c r="D4" s="45">
        <v>4</v>
      </c>
      <c r="E4" s="55">
        <v>5</v>
      </c>
      <c r="F4" s="55">
        <v>6</v>
      </c>
      <c r="G4" s="111">
        <v>7</v>
      </c>
    </row>
    <row r="5" spans="1:8" s="44" customFormat="1">
      <c r="A5" s="56"/>
      <c r="B5" s="56" t="s">
        <v>3</v>
      </c>
      <c r="C5" s="56"/>
      <c r="D5" s="56"/>
      <c r="E5" s="57"/>
      <c r="F5" s="57"/>
      <c r="G5" s="111"/>
      <c r="H5" s="144"/>
    </row>
    <row r="6" spans="1:8" ht="14.25">
      <c r="A6" s="6">
        <v>1</v>
      </c>
      <c r="B6" s="7" t="s">
        <v>4</v>
      </c>
      <c r="C6" s="8"/>
      <c r="D6" s="79"/>
      <c r="E6" s="52"/>
      <c r="F6" s="52"/>
      <c r="G6" s="111"/>
    </row>
    <row r="7" spans="1:8" s="93" customFormat="1" ht="14.25">
      <c r="A7" s="91"/>
      <c r="B7" s="119" t="s">
        <v>501</v>
      </c>
      <c r="C7" s="120"/>
      <c r="D7" s="121"/>
      <c r="E7" s="92"/>
      <c r="F7" s="122"/>
      <c r="G7" s="112"/>
    </row>
    <row r="8" spans="1:8" s="93" customFormat="1" ht="14.25">
      <c r="A8" s="91"/>
      <c r="B8" s="119" t="s">
        <v>503</v>
      </c>
      <c r="C8" s="120"/>
      <c r="D8" s="121"/>
      <c r="E8" s="92"/>
      <c r="F8" s="92"/>
      <c r="G8" s="112"/>
    </row>
    <row r="9" spans="1:8" s="93" customFormat="1" ht="14.25">
      <c r="A9" s="91"/>
      <c r="B9" s="119" t="s">
        <v>512</v>
      </c>
      <c r="C9" s="120"/>
      <c r="D9" s="121"/>
      <c r="E9" s="92"/>
      <c r="F9" s="92"/>
      <c r="G9" s="112"/>
    </row>
    <row r="10" spans="1:8" s="93" customFormat="1" ht="14.25">
      <c r="A10" s="91"/>
      <c r="B10" s="119" t="s">
        <v>513</v>
      </c>
      <c r="C10" s="120"/>
      <c r="D10" s="121"/>
      <c r="E10" s="92"/>
      <c r="F10" s="92"/>
      <c r="G10" s="112"/>
    </row>
    <row r="11" spans="1:8" s="93" customFormat="1" ht="14.25">
      <c r="A11" s="91"/>
      <c r="B11" s="119" t="s">
        <v>516</v>
      </c>
      <c r="C11" s="120"/>
      <c r="D11" s="121"/>
      <c r="E11" s="92"/>
      <c r="F11" s="92"/>
      <c r="G11" s="112"/>
    </row>
    <row r="12" spans="1:8" s="93" customFormat="1" ht="14.25">
      <c r="A12" s="123" t="s">
        <v>5</v>
      </c>
      <c r="B12" s="124" t="s">
        <v>6</v>
      </c>
      <c r="C12" s="102" t="s">
        <v>7</v>
      </c>
      <c r="D12" s="112">
        <v>40000</v>
      </c>
      <c r="E12" s="92"/>
      <c r="F12" s="92"/>
      <c r="G12" s="112"/>
    </row>
    <row r="13" spans="1:8" s="93" customFormat="1" ht="15">
      <c r="A13" s="91"/>
      <c r="B13" s="119" t="s">
        <v>501</v>
      </c>
      <c r="C13" s="102" t="s">
        <v>7</v>
      </c>
      <c r="D13" s="125">
        <v>40000</v>
      </c>
      <c r="E13" s="126">
        <v>3.1699999999999999E-2</v>
      </c>
      <c r="F13" s="127">
        <f>D13*E13</f>
        <v>1268</v>
      </c>
      <c r="G13" s="112"/>
    </row>
    <row r="14" spans="1:8" s="93" customFormat="1" ht="15">
      <c r="A14" s="91"/>
      <c r="B14" s="119" t="s">
        <v>503</v>
      </c>
      <c r="C14" s="102" t="s">
        <v>7</v>
      </c>
      <c r="D14" s="125">
        <v>40000</v>
      </c>
      <c r="E14" s="128">
        <v>2.86E-2</v>
      </c>
      <c r="F14" s="127">
        <f>E14*D14</f>
        <v>1144</v>
      </c>
      <c r="G14" s="112"/>
    </row>
    <row r="15" spans="1:8" s="93" customFormat="1" ht="15">
      <c r="A15" s="91"/>
      <c r="B15" s="119" t="s">
        <v>512</v>
      </c>
      <c r="C15" s="102" t="s">
        <v>7</v>
      </c>
      <c r="D15" s="125">
        <v>40000</v>
      </c>
      <c r="E15" s="126">
        <v>3.6799999999999999E-2</v>
      </c>
      <c r="F15" s="127">
        <f>MMULT(D15,E15)</f>
        <v>1472</v>
      </c>
      <c r="G15" s="112"/>
    </row>
    <row r="16" spans="1:8" s="93" customFormat="1" ht="15">
      <c r="A16" s="91"/>
      <c r="B16" s="119" t="s">
        <v>513</v>
      </c>
      <c r="C16" s="102" t="s">
        <v>7</v>
      </c>
      <c r="D16" s="125">
        <v>40000</v>
      </c>
      <c r="E16" s="126">
        <v>2.75E-2</v>
      </c>
      <c r="F16" s="129">
        <v>1100</v>
      </c>
      <c r="G16" s="112"/>
    </row>
    <row r="17" spans="1:7" s="93" customFormat="1" ht="15">
      <c r="A17" s="91"/>
      <c r="B17" s="119" t="s">
        <v>516</v>
      </c>
      <c r="C17" s="102" t="s">
        <v>7</v>
      </c>
      <c r="D17" s="125">
        <v>40000</v>
      </c>
      <c r="E17" s="126">
        <v>3.04E-2</v>
      </c>
      <c r="F17" s="127">
        <f>D17*E17</f>
        <v>1216</v>
      </c>
      <c r="G17" s="112"/>
    </row>
    <row r="18" spans="1:7" s="93" customFormat="1" ht="14.25">
      <c r="A18" s="123" t="s">
        <v>8</v>
      </c>
      <c r="B18" s="124" t="s">
        <v>9</v>
      </c>
      <c r="C18" s="102" t="s">
        <v>7</v>
      </c>
      <c r="D18" s="112">
        <v>24000</v>
      </c>
      <c r="E18" s="92"/>
      <c r="F18" s="92"/>
      <c r="G18" s="112"/>
    </row>
    <row r="19" spans="1:7" s="93" customFormat="1" ht="15">
      <c r="A19" s="91"/>
      <c r="B19" s="119" t="s">
        <v>501</v>
      </c>
      <c r="C19" s="102" t="s">
        <v>7</v>
      </c>
      <c r="D19" s="125">
        <v>24000</v>
      </c>
      <c r="E19" s="126">
        <v>0.04</v>
      </c>
      <c r="F19" s="127">
        <f t="shared" ref="F19" si="0">D19*E19</f>
        <v>960</v>
      </c>
      <c r="G19" s="112"/>
    </row>
    <row r="20" spans="1:7" s="93" customFormat="1" ht="15">
      <c r="A20" s="91"/>
      <c r="B20" s="119" t="s">
        <v>503</v>
      </c>
      <c r="C20" s="102" t="s">
        <v>7</v>
      </c>
      <c r="D20" s="125">
        <v>24000</v>
      </c>
      <c r="E20" s="128">
        <v>3.6400000000000002E-2</v>
      </c>
      <c r="F20" s="127">
        <f t="shared" ref="F20" si="1">E20*D20</f>
        <v>873.6</v>
      </c>
      <c r="G20" s="112"/>
    </row>
    <row r="21" spans="1:7" s="93" customFormat="1" ht="15">
      <c r="A21" s="91"/>
      <c r="B21" s="119" t="s">
        <v>512</v>
      </c>
      <c r="C21" s="102" t="s">
        <v>7</v>
      </c>
      <c r="D21" s="125">
        <v>24000</v>
      </c>
      <c r="E21" s="126">
        <v>4.8000000000000001E-2</v>
      </c>
      <c r="F21" s="127">
        <f t="shared" ref="F21" si="2">MMULT(D21,E21)</f>
        <v>1152</v>
      </c>
      <c r="G21" s="112"/>
    </row>
    <row r="22" spans="1:7" s="93" customFormat="1" ht="15">
      <c r="A22" s="91"/>
      <c r="B22" s="119" t="s">
        <v>513</v>
      </c>
      <c r="C22" s="102" t="s">
        <v>7</v>
      </c>
      <c r="D22" s="125">
        <v>24000</v>
      </c>
      <c r="E22" s="126">
        <v>3.5000000000000003E-2</v>
      </c>
      <c r="F22" s="129">
        <v>840</v>
      </c>
      <c r="G22" s="112"/>
    </row>
    <row r="23" spans="1:7" s="93" customFormat="1" ht="15">
      <c r="A23" s="91"/>
      <c r="B23" s="119" t="s">
        <v>516</v>
      </c>
      <c r="C23" s="102" t="s">
        <v>7</v>
      </c>
      <c r="D23" s="125">
        <v>24000</v>
      </c>
      <c r="E23" s="126">
        <v>4.2200000000000001E-2</v>
      </c>
      <c r="F23" s="127">
        <f t="shared" ref="F23" si="3">D23*E23</f>
        <v>1012.8000000000001</v>
      </c>
      <c r="G23" s="112"/>
    </row>
    <row r="24" spans="1:7" s="93" customFormat="1" ht="14.25">
      <c r="A24" s="123" t="s">
        <v>10</v>
      </c>
      <c r="B24" s="124" t="s">
        <v>11</v>
      </c>
      <c r="C24" s="102" t="s">
        <v>7</v>
      </c>
      <c r="D24" s="112">
        <v>29000</v>
      </c>
      <c r="E24" s="92"/>
      <c r="F24" s="92"/>
      <c r="G24" s="112"/>
    </row>
    <row r="25" spans="1:7" s="93" customFormat="1" ht="15">
      <c r="A25" s="91"/>
      <c r="B25" s="119" t="s">
        <v>501</v>
      </c>
      <c r="C25" s="102" t="s">
        <v>7</v>
      </c>
      <c r="D25" s="125">
        <v>29000</v>
      </c>
      <c r="E25" s="126">
        <v>5.67E-2</v>
      </c>
      <c r="F25" s="127">
        <f t="shared" ref="F25" si="4">D25*E25</f>
        <v>1644.3</v>
      </c>
      <c r="G25" s="112"/>
    </row>
    <row r="26" spans="1:7" s="93" customFormat="1" ht="15">
      <c r="A26" s="91"/>
      <c r="B26" s="119" t="s">
        <v>503</v>
      </c>
      <c r="C26" s="102" t="s">
        <v>7</v>
      </c>
      <c r="D26" s="125">
        <v>29000</v>
      </c>
      <c r="E26" s="128">
        <v>5.4399999999999997E-2</v>
      </c>
      <c r="F26" s="127">
        <f>E26*D26</f>
        <v>1577.6</v>
      </c>
      <c r="G26" s="112"/>
    </row>
    <row r="27" spans="1:7" s="93" customFormat="1" ht="15">
      <c r="A27" s="91"/>
      <c r="B27" s="119" t="s">
        <v>512</v>
      </c>
      <c r="C27" s="102" t="s">
        <v>7</v>
      </c>
      <c r="D27" s="125">
        <v>29000</v>
      </c>
      <c r="E27" s="126">
        <v>7.6999999999999999E-2</v>
      </c>
      <c r="F27" s="127">
        <f t="shared" ref="F27" si="5">MMULT(D27,E27)</f>
        <v>2233</v>
      </c>
      <c r="G27" s="112"/>
    </row>
    <row r="28" spans="1:7" s="93" customFormat="1" ht="15">
      <c r="A28" s="91"/>
      <c r="B28" s="119" t="s">
        <v>513</v>
      </c>
      <c r="C28" s="102" t="s">
        <v>7</v>
      </c>
      <c r="D28" s="125">
        <v>29000</v>
      </c>
      <c r="E28" s="126">
        <v>5.2499999999999998E-2</v>
      </c>
      <c r="F28" s="129">
        <v>1522.5</v>
      </c>
      <c r="G28" s="112"/>
    </row>
    <row r="29" spans="1:7" s="93" customFormat="1" ht="15">
      <c r="A29" s="91"/>
      <c r="B29" s="119" t="s">
        <v>516</v>
      </c>
      <c r="C29" s="102" t="s">
        <v>7</v>
      </c>
      <c r="D29" s="125">
        <v>29000</v>
      </c>
      <c r="E29" s="126">
        <v>6.0900000000000003E-2</v>
      </c>
      <c r="F29" s="127">
        <f t="shared" ref="F29" si="6">D29*E29</f>
        <v>1766.1000000000001</v>
      </c>
      <c r="G29" s="112"/>
    </row>
    <row r="30" spans="1:7" s="93" customFormat="1" ht="14.25">
      <c r="A30" s="123" t="s">
        <v>12</v>
      </c>
      <c r="B30" s="124" t="s">
        <v>13</v>
      </c>
      <c r="C30" s="102" t="s">
        <v>7</v>
      </c>
      <c r="D30" s="112">
        <v>14500</v>
      </c>
      <c r="E30" s="92"/>
      <c r="F30" s="92"/>
      <c r="G30" s="112"/>
    </row>
    <row r="31" spans="1:7" s="93" customFormat="1" ht="15">
      <c r="A31" s="91"/>
      <c r="B31" s="119" t="s">
        <v>501</v>
      </c>
      <c r="C31" s="102" t="s">
        <v>7</v>
      </c>
      <c r="D31" s="125">
        <v>14500</v>
      </c>
      <c r="E31" s="126">
        <v>9.1700000000000004E-2</v>
      </c>
      <c r="F31" s="127">
        <f t="shared" ref="F31" si="7">D31*E31</f>
        <v>1329.65</v>
      </c>
      <c r="G31" s="112"/>
    </row>
    <row r="32" spans="1:7" s="93" customFormat="1" ht="15">
      <c r="A32" s="91"/>
      <c r="B32" s="119" t="s">
        <v>503</v>
      </c>
      <c r="C32" s="102" t="s">
        <v>7</v>
      </c>
      <c r="D32" s="125">
        <v>14500</v>
      </c>
      <c r="E32" s="128">
        <v>8.1500000000000003E-2</v>
      </c>
      <c r="F32" s="127">
        <f t="shared" ref="F32" si="8">E32*D32</f>
        <v>1181.75</v>
      </c>
      <c r="G32" s="112"/>
    </row>
    <row r="33" spans="1:7" s="93" customFormat="1" ht="15">
      <c r="A33" s="91"/>
      <c r="B33" s="119" t="s">
        <v>512</v>
      </c>
      <c r="C33" s="102" t="s">
        <v>7</v>
      </c>
      <c r="D33" s="125">
        <v>14500</v>
      </c>
      <c r="E33" s="126">
        <v>8.7999999999999995E-2</v>
      </c>
      <c r="F33" s="127">
        <f t="shared" ref="F33" si="9">MMULT(D33,E33)</f>
        <v>1276</v>
      </c>
      <c r="G33" s="112"/>
    </row>
    <row r="34" spans="1:7" s="93" customFormat="1" ht="15">
      <c r="A34" s="91"/>
      <c r="B34" s="119" t="s">
        <v>513</v>
      </c>
      <c r="C34" s="102" t="s">
        <v>7</v>
      </c>
      <c r="D34" s="125">
        <v>14500</v>
      </c>
      <c r="E34" s="126">
        <v>7.4999999999999997E-2</v>
      </c>
      <c r="F34" s="129">
        <v>1087.5</v>
      </c>
      <c r="G34" s="112"/>
    </row>
    <row r="35" spans="1:7" s="93" customFormat="1" ht="15">
      <c r="A35" s="91"/>
      <c r="B35" s="119" t="s">
        <v>516</v>
      </c>
      <c r="C35" s="102" t="s">
        <v>7</v>
      </c>
      <c r="D35" s="125">
        <v>14500</v>
      </c>
      <c r="E35" s="126">
        <v>8.8999999999999996E-2</v>
      </c>
      <c r="F35" s="127">
        <f t="shared" ref="F35" si="10">D35*E35</f>
        <v>1290.5</v>
      </c>
      <c r="G35" s="112"/>
    </row>
    <row r="36" spans="1:7" s="93" customFormat="1" ht="14.25">
      <c r="A36" s="123" t="s">
        <v>14</v>
      </c>
      <c r="B36" s="124" t="s">
        <v>15</v>
      </c>
      <c r="C36" s="102" t="s">
        <v>7</v>
      </c>
      <c r="D36" s="112">
        <v>3000</v>
      </c>
      <c r="E36" s="92"/>
      <c r="F36" s="92"/>
      <c r="G36" s="112"/>
    </row>
    <row r="37" spans="1:7" s="93" customFormat="1" ht="15">
      <c r="A37" s="91"/>
      <c r="B37" s="119" t="s">
        <v>501</v>
      </c>
      <c r="C37" s="102" t="s">
        <v>7</v>
      </c>
      <c r="D37" s="125">
        <v>3000</v>
      </c>
      <c r="E37" s="126">
        <v>3.1699999999999999E-2</v>
      </c>
      <c r="F37" s="127">
        <f t="shared" ref="F37" si="11">D37*E37</f>
        <v>95.1</v>
      </c>
      <c r="G37" s="112"/>
    </row>
    <row r="38" spans="1:7" s="93" customFormat="1" ht="15">
      <c r="A38" s="91"/>
      <c r="B38" s="119" t="s">
        <v>503</v>
      </c>
      <c r="C38" s="102" t="s">
        <v>7</v>
      </c>
      <c r="D38" s="125">
        <v>3000</v>
      </c>
      <c r="E38" s="130">
        <v>3.5799999999999998E-2</v>
      </c>
      <c r="F38" s="127">
        <f t="shared" ref="F38" si="12">E38*D38</f>
        <v>107.39999999999999</v>
      </c>
      <c r="G38" s="112"/>
    </row>
    <row r="39" spans="1:7" s="93" customFormat="1" ht="15">
      <c r="A39" s="91"/>
      <c r="B39" s="119" t="s">
        <v>512</v>
      </c>
      <c r="C39" s="102" t="s">
        <v>7</v>
      </c>
      <c r="D39" s="125">
        <v>3000</v>
      </c>
      <c r="E39" s="126">
        <v>3.3300000000000003E-2</v>
      </c>
      <c r="F39" s="127">
        <f t="shared" ref="F39" si="13">MMULT(D39,E39)</f>
        <v>99.9</v>
      </c>
      <c r="G39" s="112"/>
    </row>
    <row r="40" spans="1:7" s="93" customFormat="1" ht="15">
      <c r="A40" s="91"/>
      <c r="B40" s="119" t="s">
        <v>513</v>
      </c>
      <c r="C40" s="102" t="s">
        <v>7</v>
      </c>
      <c r="D40" s="125">
        <v>3000</v>
      </c>
      <c r="E40" s="126">
        <v>2.9499999999999998E-2</v>
      </c>
      <c r="F40" s="129">
        <v>88.5</v>
      </c>
      <c r="G40" s="112"/>
    </row>
    <row r="41" spans="1:7" s="93" customFormat="1" ht="15">
      <c r="A41" s="91"/>
      <c r="B41" s="119" t="s">
        <v>516</v>
      </c>
      <c r="C41" s="102" t="s">
        <v>7</v>
      </c>
      <c r="D41" s="125">
        <v>3000</v>
      </c>
      <c r="E41" s="126">
        <v>3.8399999999999997E-2</v>
      </c>
      <c r="F41" s="127">
        <f t="shared" ref="F41" si="14">D41*E41</f>
        <v>115.19999999999999</v>
      </c>
      <c r="G41" s="112"/>
    </row>
    <row r="42" spans="1:7" s="93" customFormat="1" ht="14.25">
      <c r="A42" s="123" t="s">
        <v>16</v>
      </c>
      <c r="B42" s="124" t="s">
        <v>17</v>
      </c>
      <c r="C42" s="102" t="s">
        <v>7</v>
      </c>
      <c r="D42" s="112">
        <v>5000</v>
      </c>
      <c r="E42" s="92"/>
      <c r="F42" s="92"/>
      <c r="G42" s="112"/>
    </row>
    <row r="43" spans="1:7" s="93" customFormat="1" ht="15">
      <c r="A43" s="91"/>
      <c r="B43" s="119" t="s">
        <v>501</v>
      </c>
      <c r="C43" s="102" t="s">
        <v>7</v>
      </c>
      <c r="D43" s="125">
        <v>5000</v>
      </c>
      <c r="E43" s="126">
        <v>0.04</v>
      </c>
      <c r="F43" s="127">
        <f t="shared" ref="F43" si="15">D43*E43</f>
        <v>200</v>
      </c>
      <c r="G43" s="112"/>
    </row>
    <row r="44" spans="1:7" s="93" customFormat="1" ht="15">
      <c r="A44" s="91"/>
      <c r="B44" s="119" t="s">
        <v>503</v>
      </c>
      <c r="C44" s="102" t="s">
        <v>7</v>
      </c>
      <c r="D44" s="125">
        <v>5000</v>
      </c>
      <c r="E44" s="130">
        <v>4.0500000000000001E-2</v>
      </c>
      <c r="F44" s="127">
        <f t="shared" ref="F44" si="16">E44*D44</f>
        <v>202.5</v>
      </c>
      <c r="G44" s="112"/>
    </row>
    <row r="45" spans="1:7" s="93" customFormat="1" ht="15">
      <c r="A45" s="91"/>
      <c r="B45" s="119" t="s">
        <v>512</v>
      </c>
      <c r="C45" s="102" t="s">
        <v>7</v>
      </c>
      <c r="D45" s="125">
        <v>5000</v>
      </c>
      <c r="E45" s="126">
        <v>3.3300000000000003E-2</v>
      </c>
      <c r="F45" s="127">
        <f t="shared" ref="F45" si="17">MMULT(D45,E45)</f>
        <v>166.50000000000003</v>
      </c>
      <c r="G45" s="112"/>
    </row>
    <row r="46" spans="1:7" s="93" customFormat="1" ht="15">
      <c r="A46" s="91"/>
      <c r="B46" s="119" t="s">
        <v>513</v>
      </c>
      <c r="C46" s="102" t="s">
        <v>7</v>
      </c>
      <c r="D46" s="125">
        <v>5000</v>
      </c>
      <c r="E46" s="126">
        <v>3.5000000000000003E-2</v>
      </c>
      <c r="F46" s="129">
        <v>175</v>
      </c>
      <c r="G46" s="112"/>
    </row>
    <row r="47" spans="1:7" s="93" customFormat="1" ht="15">
      <c r="A47" s="91"/>
      <c r="B47" s="119" t="s">
        <v>516</v>
      </c>
      <c r="C47" s="102" t="s">
        <v>7</v>
      </c>
      <c r="D47" s="125">
        <v>5000</v>
      </c>
      <c r="E47" s="126">
        <v>4.53E-2</v>
      </c>
      <c r="F47" s="127">
        <f t="shared" ref="F47" si="18">D47*E47</f>
        <v>226.5</v>
      </c>
      <c r="G47" s="112"/>
    </row>
    <row r="48" spans="1:7" s="93" customFormat="1" ht="14.25">
      <c r="A48" s="123" t="s">
        <v>18</v>
      </c>
      <c r="B48" s="124" t="s">
        <v>19</v>
      </c>
      <c r="C48" s="102" t="s">
        <v>7</v>
      </c>
      <c r="D48" s="112">
        <v>2000</v>
      </c>
      <c r="E48" s="92"/>
      <c r="F48" s="92"/>
      <c r="G48" s="112"/>
    </row>
    <row r="49" spans="1:11" s="93" customFormat="1" ht="15">
      <c r="A49" s="91"/>
      <c r="B49" s="119" t="s">
        <v>501</v>
      </c>
      <c r="C49" s="102" t="s">
        <v>7</v>
      </c>
      <c r="D49" s="125">
        <v>2000</v>
      </c>
      <c r="E49" s="126">
        <v>9.1700000000000004E-2</v>
      </c>
      <c r="F49" s="127">
        <f t="shared" ref="F49" si="19">D49*E49</f>
        <v>183.4</v>
      </c>
      <c r="G49" s="112"/>
    </row>
    <row r="50" spans="1:11" s="93" customFormat="1" ht="15">
      <c r="A50" s="91"/>
      <c r="B50" s="119" t="s">
        <v>503</v>
      </c>
      <c r="C50" s="102" t="s">
        <v>7</v>
      </c>
      <c r="D50" s="125">
        <v>2000</v>
      </c>
      <c r="E50" s="128">
        <v>9.0800000000000006E-2</v>
      </c>
      <c r="F50" s="127">
        <f t="shared" ref="F50" si="20">E50*D50</f>
        <v>181.60000000000002</v>
      </c>
      <c r="G50" s="112"/>
    </row>
    <row r="51" spans="1:11" s="93" customFormat="1" ht="15">
      <c r="A51" s="91"/>
      <c r="B51" s="119" t="s">
        <v>512</v>
      </c>
      <c r="C51" s="102" t="s">
        <v>7</v>
      </c>
      <c r="D51" s="125">
        <v>2000</v>
      </c>
      <c r="E51" s="126">
        <v>5.8299999999999998E-2</v>
      </c>
      <c r="F51" s="127">
        <f t="shared" ref="F51" si="21">MMULT(D51,E51)</f>
        <v>116.6</v>
      </c>
      <c r="G51" s="112"/>
    </row>
    <row r="52" spans="1:11" s="93" customFormat="1" ht="15">
      <c r="A52" s="91"/>
      <c r="B52" s="119" t="s">
        <v>513</v>
      </c>
      <c r="C52" s="102" t="s">
        <v>7</v>
      </c>
      <c r="D52" s="125">
        <v>2000</v>
      </c>
      <c r="E52" s="126">
        <v>8.2000000000000003E-2</v>
      </c>
      <c r="F52" s="129">
        <v>164</v>
      </c>
      <c r="G52" s="112"/>
    </row>
    <row r="53" spans="1:11" s="93" customFormat="1" ht="15">
      <c r="A53" s="91"/>
      <c r="B53" s="119" t="s">
        <v>516</v>
      </c>
      <c r="C53" s="102" t="s">
        <v>7</v>
      </c>
      <c r="D53" s="125">
        <v>2000</v>
      </c>
      <c r="E53" s="126">
        <v>0.10050000000000001</v>
      </c>
      <c r="F53" s="127">
        <f t="shared" ref="F53" si="22">D53*E53</f>
        <v>201</v>
      </c>
      <c r="G53" s="112"/>
    </row>
    <row r="54" spans="1:11" s="93" customFormat="1" ht="14.25">
      <c r="A54" s="123" t="s">
        <v>20</v>
      </c>
      <c r="B54" s="124" t="s">
        <v>21</v>
      </c>
      <c r="C54" s="102" t="s">
        <v>7</v>
      </c>
      <c r="D54" s="112">
        <v>2600</v>
      </c>
      <c r="E54" s="92"/>
      <c r="F54" s="92"/>
      <c r="G54" s="112"/>
    </row>
    <row r="55" spans="1:11" s="93" customFormat="1" ht="15">
      <c r="A55" s="91"/>
      <c r="B55" s="119" t="s">
        <v>501</v>
      </c>
      <c r="C55" s="102" t="s">
        <v>7</v>
      </c>
      <c r="D55" s="125">
        <v>2600</v>
      </c>
      <c r="E55" s="126">
        <v>8.3299999999999999E-2</v>
      </c>
      <c r="F55" s="127">
        <f t="shared" ref="F55" si="23">D55*E55</f>
        <v>216.57999999999998</v>
      </c>
      <c r="G55" s="112"/>
    </row>
    <row r="56" spans="1:11" s="93" customFormat="1" ht="15">
      <c r="A56" s="91"/>
      <c r="B56" s="119" t="s">
        <v>503</v>
      </c>
      <c r="C56" s="102" t="s">
        <v>7</v>
      </c>
      <c r="D56" s="125">
        <v>2600</v>
      </c>
      <c r="E56" s="130">
        <v>4.9500000000000002E-2</v>
      </c>
      <c r="F56" s="131">
        <f t="shared" ref="F56" si="24">E56*D56</f>
        <v>128.70000000000002</v>
      </c>
      <c r="G56" s="112"/>
    </row>
    <row r="57" spans="1:11" s="93" customFormat="1" ht="15">
      <c r="A57" s="91"/>
      <c r="B57" s="119" t="s">
        <v>512</v>
      </c>
      <c r="C57" s="102" t="s">
        <v>7</v>
      </c>
      <c r="D57" s="125">
        <v>2600</v>
      </c>
      <c r="E57" s="126">
        <v>7.4999999999999997E-2</v>
      </c>
      <c r="F57" s="127">
        <f t="shared" ref="F57" si="25">MMULT(D57,E57)</f>
        <v>195</v>
      </c>
      <c r="G57" s="112"/>
    </row>
    <row r="58" spans="1:11" s="93" customFormat="1" ht="15">
      <c r="A58" s="91"/>
      <c r="B58" s="119" t="s">
        <v>513</v>
      </c>
      <c r="C58" s="102" t="s">
        <v>7</v>
      </c>
      <c r="D58" s="125">
        <v>2600</v>
      </c>
      <c r="E58" s="126">
        <v>4.2000000000000003E-2</v>
      </c>
      <c r="F58" s="129">
        <v>109.2</v>
      </c>
      <c r="G58" s="112"/>
    </row>
    <row r="59" spans="1:11" s="93" customFormat="1" ht="15">
      <c r="A59" s="91"/>
      <c r="B59" s="119" t="s">
        <v>516</v>
      </c>
      <c r="C59" s="102" t="s">
        <v>7</v>
      </c>
      <c r="D59" s="125">
        <v>2600</v>
      </c>
      <c r="E59" s="126">
        <v>8.4400000000000003E-2</v>
      </c>
      <c r="F59" s="127">
        <f t="shared" ref="F59" si="26">D59*E59</f>
        <v>219.44</v>
      </c>
      <c r="G59" s="112"/>
    </row>
    <row r="60" spans="1:11" s="93" customFormat="1">
      <c r="A60" s="123" t="s">
        <v>22</v>
      </c>
      <c r="B60" s="124" t="s">
        <v>23</v>
      </c>
      <c r="C60" s="102" t="s">
        <v>7</v>
      </c>
      <c r="D60" s="112">
        <v>400</v>
      </c>
      <c r="E60" s="92"/>
      <c r="F60" s="92"/>
      <c r="G60" s="112"/>
    </row>
    <row r="61" spans="1:11" s="93" customFormat="1" ht="15">
      <c r="A61" s="91"/>
      <c r="B61" s="119" t="s">
        <v>501</v>
      </c>
      <c r="C61" s="102" t="s">
        <v>7</v>
      </c>
      <c r="D61" s="125">
        <v>400</v>
      </c>
      <c r="E61" s="126">
        <v>0.35</v>
      </c>
      <c r="F61" s="127">
        <f t="shared" ref="F61" si="27">D61*E61</f>
        <v>140</v>
      </c>
      <c r="G61" s="112"/>
      <c r="K61" s="132"/>
    </row>
    <row r="62" spans="1:11" s="93" customFormat="1" ht="15">
      <c r="A62" s="91"/>
      <c r="B62" s="119" t="s">
        <v>503</v>
      </c>
      <c r="C62" s="102" t="s">
        <v>7</v>
      </c>
      <c r="D62" s="125">
        <v>400</v>
      </c>
      <c r="E62" s="130">
        <v>0.42</v>
      </c>
      <c r="F62" s="127">
        <f t="shared" ref="F62" si="28">E62*D62</f>
        <v>168</v>
      </c>
      <c r="G62" s="112"/>
      <c r="K62" s="132"/>
    </row>
    <row r="63" spans="1:11" s="93" customFormat="1" ht="15">
      <c r="A63" s="91"/>
      <c r="B63" s="119" t="s">
        <v>512</v>
      </c>
      <c r="C63" s="102" t="s">
        <v>7</v>
      </c>
      <c r="D63" s="125">
        <v>400</v>
      </c>
      <c r="E63" s="126">
        <v>0.35</v>
      </c>
      <c r="F63" s="127">
        <f t="shared" ref="F63" si="29">MMULT(D63,E63)</f>
        <v>140</v>
      </c>
      <c r="G63" s="112"/>
    </row>
    <row r="64" spans="1:11" s="93" customFormat="1" ht="15">
      <c r="A64" s="91"/>
      <c r="B64" s="119" t="s">
        <v>513</v>
      </c>
      <c r="C64" s="102" t="s">
        <v>7</v>
      </c>
      <c r="D64" s="125">
        <v>400</v>
      </c>
      <c r="E64" s="126">
        <v>0.22</v>
      </c>
      <c r="F64" s="129">
        <v>88</v>
      </c>
      <c r="G64" s="112"/>
    </row>
    <row r="65" spans="1:7" s="93" customFormat="1" ht="15">
      <c r="A65" s="91"/>
      <c r="B65" s="119" t="s">
        <v>516</v>
      </c>
      <c r="C65" s="102" t="s">
        <v>7</v>
      </c>
      <c r="D65" s="125">
        <v>400</v>
      </c>
      <c r="E65" s="126">
        <v>0.58209999999999995</v>
      </c>
      <c r="F65" s="127">
        <f t="shared" ref="F65" si="30">D65*E65</f>
        <v>232.83999999999997</v>
      </c>
      <c r="G65" s="112"/>
    </row>
    <row r="66" spans="1:7" s="93" customFormat="1">
      <c r="A66" s="123" t="s">
        <v>24</v>
      </c>
      <c r="B66" s="124" t="s">
        <v>25</v>
      </c>
      <c r="C66" s="102" t="s">
        <v>7</v>
      </c>
      <c r="D66" s="112">
        <v>1000</v>
      </c>
      <c r="E66" s="92"/>
      <c r="F66" s="92"/>
      <c r="G66" s="112"/>
    </row>
    <row r="67" spans="1:7" s="93" customFormat="1" ht="15">
      <c r="A67" s="91"/>
      <c r="B67" s="119" t="s">
        <v>501</v>
      </c>
      <c r="C67" s="102" t="s">
        <v>7</v>
      </c>
      <c r="D67" s="125">
        <v>1000</v>
      </c>
      <c r="E67" s="126">
        <v>0.36</v>
      </c>
      <c r="F67" s="127">
        <f t="shared" ref="F67" si="31">D67*E67</f>
        <v>360</v>
      </c>
      <c r="G67" s="112"/>
    </row>
    <row r="68" spans="1:7" s="93" customFormat="1" ht="15">
      <c r="A68" s="91"/>
      <c r="B68" s="119" t="s">
        <v>503</v>
      </c>
      <c r="C68" s="102" t="s">
        <v>7</v>
      </c>
      <c r="D68" s="125">
        <v>1000</v>
      </c>
      <c r="E68" s="128">
        <v>0.23599999999999999</v>
      </c>
      <c r="F68" s="127">
        <f t="shared" ref="F68" si="32">E68*D68</f>
        <v>236</v>
      </c>
      <c r="G68" s="112"/>
    </row>
    <row r="69" spans="1:7" s="93" customFormat="1" ht="15">
      <c r="A69" s="91"/>
      <c r="B69" s="119" t="s">
        <v>512</v>
      </c>
      <c r="C69" s="102" t="s">
        <v>7</v>
      </c>
      <c r="D69" s="125">
        <v>1000</v>
      </c>
      <c r="E69" s="126">
        <v>0.25</v>
      </c>
      <c r="F69" s="127">
        <f t="shared" ref="F69" si="33">MMULT(D69,E69)</f>
        <v>250</v>
      </c>
      <c r="G69" s="112"/>
    </row>
    <row r="70" spans="1:7" s="93" customFormat="1" ht="15">
      <c r="A70" s="91"/>
      <c r="B70" s="119" t="s">
        <v>513</v>
      </c>
      <c r="C70" s="102" t="s">
        <v>7</v>
      </c>
      <c r="D70" s="125">
        <v>1000</v>
      </c>
      <c r="E70" s="126">
        <v>0.22</v>
      </c>
      <c r="F70" s="129">
        <v>220</v>
      </c>
      <c r="G70" s="112"/>
    </row>
    <row r="71" spans="1:7" s="93" customFormat="1" ht="15">
      <c r="A71" s="91"/>
      <c r="B71" s="119" t="s">
        <v>516</v>
      </c>
      <c r="C71" s="102" t="s">
        <v>7</v>
      </c>
      <c r="D71" s="125">
        <v>1000</v>
      </c>
      <c r="E71" s="126">
        <v>0.39539999999999997</v>
      </c>
      <c r="F71" s="127">
        <f t="shared" ref="F71" si="34">D71*E71</f>
        <v>395.4</v>
      </c>
      <c r="G71" s="112"/>
    </row>
    <row r="72" spans="1:7" s="93" customFormat="1">
      <c r="A72" s="123" t="s">
        <v>26</v>
      </c>
      <c r="B72" s="124" t="s">
        <v>27</v>
      </c>
      <c r="C72" s="102" t="s">
        <v>7</v>
      </c>
      <c r="D72" s="112">
        <v>146000</v>
      </c>
      <c r="E72" s="92"/>
      <c r="F72" s="92"/>
      <c r="G72" s="112"/>
    </row>
    <row r="73" spans="1:7" s="93" customFormat="1" ht="15">
      <c r="A73" s="91"/>
      <c r="B73" s="119" t="s">
        <v>501</v>
      </c>
      <c r="C73" s="102" t="s">
        <v>7</v>
      </c>
      <c r="D73" s="125">
        <v>146000</v>
      </c>
      <c r="E73" s="126">
        <v>1.9199999999999998E-2</v>
      </c>
      <c r="F73" s="127">
        <f t="shared" ref="F73" si="35">D73*E73</f>
        <v>2803.2</v>
      </c>
      <c r="G73" s="112"/>
    </row>
    <row r="74" spans="1:7" s="93" customFormat="1" ht="15">
      <c r="A74" s="91"/>
      <c r="B74" s="119" t="s">
        <v>503</v>
      </c>
      <c r="C74" s="102" t="s">
        <v>7</v>
      </c>
      <c r="D74" s="125">
        <v>146000</v>
      </c>
      <c r="E74" s="128">
        <v>1.95E-2</v>
      </c>
      <c r="F74" s="127">
        <f t="shared" ref="F74" si="36">E74*D74</f>
        <v>2847</v>
      </c>
      <c r="G74" s="112"/>
    </row>
    <row r="75" spans="1:7" s="93" customFormat="1" ht="15">
      <c r="A75" s="91"/>
      <c r="B75" s="119" t="s">
        <v>512</v>
      </c>
      <c r="C75" s="102" t="s">
        <v>7</v>
      </c>
      <c r="D75" s="125">
        <v>146000</v>
      </c>
      <c r="E75" s="126">
        <v>1.4999999999999999E-2</v>
      </c>
      <c r="F75" s="127">
        <f t="shared" ref="F75" si="37">MMULT(D75,E75)</f>
        <v>2190</v>
      </c>
      <c r="G75" s="112"/>
    </row>
    <row r="76" spans="1:7" s="93" customFormat="1" ht="15">
      <c r="A76" s="91"/>
      <c r="B76" s="119" t="s">
        <v>513</v>
      </c>
      <c r="C76" s="102" t="s">
        <v>7</v>
      </c>
      <c r="D76" s="125">
        <v>146000</v>
      </c>
      <c r="E76" s="126">
        <v>1.52E-2</v>
      </c>
      <c r="F76" s="129">
        <v>2219.1999999999998</v>
      </c>
      <c r="G76" s="112"/>
    </row>
    <row r="77" spans="1:7" s="93" customFormat="1" ht="15">
      <c r="A77" s="91"/>
      <c r="B77" s="119" t="s">
        <v>516</v>
      </c>
      <c r="C77" s="102" t="s">
        <v>7</v>
      </c>
      <c r="D77" s="125">
        <v>146000</v>
      </c>
      <c r="E77" s="126">
        <v>1.8700000000000001E-2</v>
      </c>
      <c r="F77" s="127">
        <f t="shared" ref="F77" si="38">D77*E77</f>
        <v>2730.2000000000003</v>
      </c>
      <c r="G77" s="112"/>
    </row>
    <row r="78" spans="1:7" s="93" customFormat="1" ht="14.25">
      <c r="A78" s="91"/>
      <c r="B78" s="222" t="s">
        <v>522</v>
      </c>
      <c r="C78" s="223"/>
      <c r="D78" s="223"/>
      <c r="E78" s="224"/>
      <c r="F78" s="92"/>
      <c r="G78" s="112"/>
    </row>
    <row r="79" spans="1:7" s="93" customFormat="1" ht="15.75">
      <c r="A79" s="91"/>
      <c r="B79" s="96" t="s">
        <v>501</v>
      </c>
      <c r="C79" s="94"/>
      <c r="D79" s="94"/>
      <c r="E79" s="94"/>
      <c r="F79" s="103">
        <f>F73+F67+F61+F55+F49+F43+F37+F31+F25+F19+F13</f>
        <v>9200.23</v>
      </c>
      <c r="G79" s="112">
        <v>3</v>
      </c>
    </row>
    <row r="80" spans="1:7" s="93" customFormat="1" ht="15.75">
      <c r="A80" s="91"/>
      <c r="B80" s="96" t="s">
        <v>503</v>
      </c>
      <c r="C80" s="94"/>
      <c r="D80" s="94"/>
      <c r="E80" s="94"/>
      <c r="F80" s="103">
        <f>F74+F68+F62+F56+F50+F44+F38+F32+F26+F20+F14</f>
        <v>8648.15</v>
      </c>
      <c r="G80" s="112">
        <v>2</v>
      </c>
    </row>
    <row r="81" spans="1:8" s="93" customFormat="1" ht="15.75">
      <c r="A81" s="91"/>
      <c r="B81" s="96" t="s">
        <v>512</v>
      </c>
      <c r="C81" s="94"/>
      <c r="D81" s="94"/>
      <c r="E81" s="94"/>
      <c r="F81" s="103">
        <f>F75+F69+F63+F57+F51+F45+F39+F33+F27+F21+F15</f>
        <v>9291</v>
      </c>
      <c r="G81" s="112">
        <v>4</v>
      </c>
    </row>
    <row r="82" spans="1:8" s="93" customFormat="1" ht="15.75">
      <c r="A82" s="91"/>
      <c r="B82" s="96" t="s">
        <v>513</v>
      </c>
      <c r="C82" s="94"/>
      <c r="D82" s="94"/>
      <c r="E82" s="94"/>
      <c r="F82" s="103">
        <f>F76+F70+F64+F58+F52+F46+F40+F34+F28+F22+F16</f>
        <v>7613.9</v>
      </c>
      <c r="G82" s="112">
        <v>1</v>
      </c>
      <c r="H82" s="107"/>
    </row>
    <row r="83" spans="1:8" s="93" customFormat="1" ht="15.75">
      <c r="A83" s="91"/>
      <c r="B83" s="96" t="s">
        <v>516</v>
      </c>
      <c r="C83" s="94"/>
      <c r="D83" s="94"/>
      <c r="E83" s="94"/>
      <c r="F83" s="103">
        <f>F77+F71+F65+F59+F53+F47+F41+F35+F29+F23+F17</f>
        <v>9405.9800000000014</v>
      </c>
      <c r="G83" s="112">
        <v>5</v>
      </c>
    </row>
    <row r="84" spans="1:8" ht="15">
      <c r="A84" s="6">
        <v>2</v>
      </c>
      <c r="B84" s="7" t="s">
        <v>28</v>
      </c>
      <c r="C84" s="66"/>
      <c r="D84" s="78"/>
      <c r="E84" s="52"/>
      <c r="F84" s="52"/>
      <c r="G84" s="111"/>
    </row>
    <row r="85" spans="1:8" s="93" customFormat="1" ht="14.25">
      <c r="A85" s="91"/>
      <c r="B85" s="119" t="s">
        <v>512</v>
      </c>
      <c r="C85" s="120"/>
      <c r="D85" s="121"/>
      <c r="E85" s="92"/>
      <c r="F85" s="92"/>
      <c r="G85" s="112"/>
    </row>
    <row r="86" spans="1:8" s="93" customFormat="1" ht="14.25">
      <c r="A86" s="91"/>
      <c r="B86" s="119" t="s">
        <v>513</v>
      </c>
      <c r="C86" s="120"/>
      <c r="D86" s="121"/>
      <c r="E86" s="92"/>
      <c r="F86" s="92"/>
      <c r="G86" s="112"/>
    </row>
    <row r="87" spans="1:8" s="93" customFormat="1" ht="14.25">
      <c r="A87" s="91"/>
      <c r="B87" s="119" t="s">
        <v>516</v>
      </c>
      <c r="C87" s="120"/>
      <c r="D87" s="121"/>
      <c r="E87" s="92"/>
      <c r="F87" s="92"/>
      <c r="G87" s="112"/>
    </row>
    <row r="88" spans="1:8" s="93" customFormat="1">
      <c r="A88" s="123" t="s">
        <v>29</v>
      </c>
      <c r="B88" s="124" t="s">
        <v>30</v>
      </c>
      <c r="C88" s="102" t="s">
        <v>7</v>
      </c>
      <c r="D88" s="112">
        <v>200</v>
      </c>
      <c r="E88" s="92"/>
      <c r="F88" s="92"/>
      <c r="G88" s="112"/>
    </row>
    <row r="89" spans="1:8" s="93" customFormat="1" ht="15">
      <c r="A89" s="91"/>
      <c r="B89" s="119" t="s">
        <v>512</v>
      </c>
      <c r="C89" s="102" t="s">
        <v>7</v>
      </c>
      <c r="D89" s="125">
        <v>200</v>
      </c>
      <c r="E89" s="126">
        <v>0.23300000000000001</v>
      </c>
      <c r="F89" s="127">
        <f t="shared" ref="F89" si="39">MMULT(D89,E89)</f>
        <v>46.6</v>
      </c>
      <c r="G89" s="112"/>
    </row>
    <row r="90" spans="1:8" s="93" customFormat="1" ht="15">
      <c r="A90" s="91"/>
      <c r="B90" s="119" t="s">
        <v>513</v>
      </c>
      <c r="C90" s="102" t="s">
        <v>7</v>
      </c>
      <c r="D90" s="125">
        <v>200</v>
      </c>
      <c r="E90" s="126">
        <v>0.22</v>
      </c>
      <c r="F90" s="129">
        <v>44</v>
      </c>
      <c r="G90" s="112"/>
    </row>
    <row r="91" spans="1:8" s="93" customFormat="1" ht="15">
      <c r="A91" s="91"/>
      <c r="B91" s="119" t="s">
        <v>516</v>
      </c>
      <c r="C91" s="102" t="s">
        <v>7</v>
      </c>
      <c r="D91" s="125">
        <v>200</v>
      </c>
      <c r="E91" s="126">
        <v>0.44030000000000002</v>
      </c>
      <c r="F91" s="127">
        <f t="shared" ref="F91" si="40">D91*E91</f>
        <v>88.06</v>
      </c>
      <c r="G91" s="112"/>
    </row>
    <row r="92" spans="1:8" s="93" customFormat="1">
      <c r="A92" s="123" t="s">
        <v>31</v>
      </c>
      <c r="B92" s="124" t="s">
        <v>32</v>
      </c>
      <c r="C92" s="102" t="s">
        <v>7</v>
      </c>
      <c r="D92" s="112">
        <v>12000</v>
      </c>
      <c r="E92" s="92"/>
      <c r="F92" s="92"/>
      <c r="G92" s="112"/>
    </row>
    <row r="93" spans="1:8" s="93" customFormat="1" ht="15">
      <c r="A93" s="91"/>
      <c r="B93" s="119" t="s">
        <v>512</v>
      </c>
      <c r="C93" s="102" t="s">
        <v>7</v>
      </c>
      <c r="D93" s="125">
        <v>12000</v>
      </c>
      <c r="E93" s="126">
        <v>0.19</v>
      </c>
      <c r="F93" s="127">
        <f t="shared" ref="F93" si="41">MMULT(D93,E93)</f>
        <v>2280</v>
      </c>
      <c r="G93" s="112"/>
    </row>
    <row r="94" spans="1:8" s="93" customFormat="1" ht="15">
      <c r="A94" s="91"/>
      <c r="B94" s="119" t="s">
        <v>513</v>
      </c>
      <c r="C94" s="102" t="s">
        <v>7</v>
      </c>
      <c r="D94" s="125">
        <v>12000</v>
      </c>
      <c r="E94" s="126">
        <v>0.17</v>
      </c>
      <c r="F94" s="129">
        <v>2040</v>
      </c>
      <c r="G94" s="112"/>
    </row>
    <row r="95" spans="1:8" s="93" customFormat="1" ht="15">
      <c r="A95" s="91"/>
      <c r="B95" s="119" t="s">
        <v>516</v>
      </c>
      <c r="C95" s="102" t="s">
        <v>7</v>
      </c>
      <c r="D95" s="125">
        <v>12000</v>
      </c>
      <c r="E95" s="126">
        <v>0.2258</v>
      </c>
      <c r="F95" s="127">
        <f t="shared" ref="F95" si="42">D95*E95</f>
        <v>2709.6</v>
      </c>
      <c r="G95" s="112"/>
    </row>
    <row r="96" spans="1:8" s="93" customFormat="1" ht="14.25">
      <c r="A96" s="123" t="s">
        <v>33</v>
      </c>
      <c r="B96" s="124" t="s">
        <v>34</v>
      </c>
      <c r="C96" s="102" t="s">
        <v>7</v>
      </c>
      <c r="D96" s="112">
        <v>30000</v>
      </c>
      <c r="E96" s="92"/>
      <c r="F96" s="92"/>
      <c r="G96" s="112"/>
    </row>
    <row r="97" spans="1:8" s="93" customFormat="1" ht="15">
      <c r="A97" s="91"/>
      <c r="B97" s="119" t="s">
        <v>512</v>
      </c>
      <c r="C97" s="102" t="s">
        <v>7</v>
      </c>
      <c r="D97" s="125">
        <v>30000</v>
      </c>
      <c r="E97" s="126">
        <v>0.16500000000000001</v>
      </c>
      <c r="F97" s="127">
        <f t="shared" ref="F97" si="43">MMULT(D97,E97)</f>
        <v>4950</v>
      </c>
      <c r="G97" s="112"/>
    </row>
    <row r="98" spans="1:8" s="93" customFormat="1" ht="15">
      <c r="A98" s="91"/>
      <c r="B98" s="119" t="s">
        <v>513</v>
      </c>
      <c r="C98" s="102" t="s">
        <v>7</v>
      </c>
      <c r="D98" s="125">
        <v>30000</v>
      </c>
      <c r="E98" s="126">
        <v>0.186</v>
      </c>
      <c r="F98" s="129">
        <v>5580</v>
      </c>
      <c r="G98" s="112"/>
    </row>
    <row r="99" spans="1:8" s="93" customFormat="1" ht="15">
      <c r="A99" s="91"/>
      <c r="B99" s="119" t="s">
        <v>516</v>
      </c>
      <c r="C99" s="102" t="s">
        <v>7</v>
      </c>
      <c r="D99" s="125">
        <v>30000</v>
      </c>
      <c r="E99" s="126">
        <v>0.25019999999999998</v>
      </c>
      <c r="F99" s="127">
        <f t="shared" ref="F99" si="44">D99*E99</f>
        <v>7505.9999999999991</v>
      </c>
      <c r="G99" s="112"/>
    </row>
    <row r="100" spans="1:8" s="93" customFormat="1">
      <c r="A100" s="123" t="s">
        <v>35</v>
      </c>
      <c r="B100" s="133" t="s">
        <v>36</v>
      </c>
      <c r="C100" s="134" t="s">
        <v>7</v>
      </c>
      <c r="D100" s="115">
        <v>700</v>
      </c>
      <c r="E100" s="92"/>
      <c r="F100" s="92"/>
      <c r="G100" s="112"/>
    </row>
    <row r="101" spans="1:8" s="93" customFormat="1" ht="15">
      <c r="A101" s="91"/>
      <c r="B101" s="119" t="s">
        <v>512</v>
      </c>
      <c r="C101" s="135" t="s">
        <v>7</v>
      </c>
      <c r="D101" s="136">
        <v>700</v>
      </c>
      <c r="E101" s="126">
        <v>0.26669999999999999</v>
      </c>
      <c r="F101" s="127">
        <f t="shared" ref="F101" si="45">MMULT(D101,E101)</f>
        <v>186.69</v>
      </c>
      <c r="G101" s="112"/>
    </row>
    <row r="102" spans="1:8" s="93" customFormat="1" ht="15">
      <c r="A102" s="91"/>
      <c r="B102" s="119" t="s">
        <v>513</v>
      </c>
      <c r="C102" s="135" t="s">
        <v>7</v>
      </c>
      <c r="D102" s="136">
        <v>700</v>
      </c>
      <c r="E102" s="126">
        <v>0.27500000000000002</v>
      </c>
      <c r="F102" s="129">
        <v>192.5</v>
      </c>
      <c r="G102" s="112"/>
    </row>
    <row r="103" spans="1:8" s="93" customFormat="1" ht="15">
      <c r="A103" s="91"/>
      <c r="B103" s="119" t="s">
        <v>516</v>
      </c>
      <c r="C103" s="135" t="s">
        <v>7</v>
      </c>
      <c r="D103" s="136">
        <v>700</v>
      </c>
      <c r="E103" s="126">
        <v>0.34570000000000001</v>
      </c>
      <c r="F103" s="127">
        <f t="shared" ref="F103" si="46">D103*E103</f>
        <v>241.99</v>
      </c>
      <c r="G103" s="112"/>
    </row>
    <row r="104" spans="1:8" s="93" customFormat="1" ht="14.25">
      <c r="A104" s="91"/>
      <c r="B104" s="222" t="s">
        <v>522</v>
      </c>
      <c r="C104" s="223"/>
      <c r="D104" s="223"/>
      <c r="E104" s="224"/>
      <c r="F104" s="92"/>
      <c r="G104" s="112"/>
    </row>
    <row r="105" spans="1:8" s="93" customFormat="1" ht="15.75">
      <c r="A105" s="91"/>
      <c r="B105" s="96" t="s">
        <v>512</v>
      </c>
      <c r="C105" s="94"/>
      <c r="D105" s="94"/>
      <c r="E105" s="94"/>
      <c r="F105" s="103">
        <f>F101+F97+F93+F89</f>
        <v>7463.29</v>
      </c>
      <c r="G105" s="112">
        <v>1</v>
      </c>
      <c r="H105" s="107"/>
    </row>
    <row r="106" spans="1:8" s="93" customFormat="1" ht="15.75">
      <c r="A106" s="91"/>
      <c r="B106" s="96" t="s">
        <v>513</v>
      </c>
      <c r="C106" s="94"/>
      <c r="D106" s="94"/>
      <c r="E106" s="94"/>
      <c r="F106" s="103">
        <f>F102+F98+F94+F90</f>
        <v>7856.5</v>
      </c>
      <c r="G106" s="112">
        <v>2</v>
      </c>
    </row>
    <row r="107" spans="1:8" s="93" customFormat="1" ht="15.75">
      <c r="A107" s="91"/>
      <c r="B107" s="96" t="s">
        <v>516</v>
      </c>
      <c r="C107" s="94"/>
      <c r="D107" s="94"/>
      <c r="E107" s="94"/>
      <c r="F107" s="103">
        <f>F103+F99+F95+F91</f>
        <v>10545.649999999998</v>
      </c>
      <c r="G107" s="112">
        <v>3</v>
      </c>
    </row>
    <row r="108" spans="1:8" ht="15">
      <c r="A108" s="13" t="s">
        <v>37</v>
      </c>
      <c r="B108" s="14" t="s">
        <v>38</v>
      </c>
      <c r="C108" s="71"/>
      <c r="D108" s="78"/>
      <c r="E108" s="52"/>
      <c r="F108" s="52"/>
      <c r="G108" s="111"/>
    </row>
    <row r="109" spans="1:8" s="93" customFormat="1" ht="14.25">
      <c r="A109" s="91"/>
      <c r="B109" s="119" t="s">
        <v>516</v>
      </c>
      <c r="C109" s="120"/>
      <c r="D109" s="121"/>
      <c r="E109" s="92"/>
      <c r="F109" s="92"/>
      <c r="G109" s="112"/>
    </row>
    <row r="110" spans="1:8" s="93" customFormat="1" ht="51">
      <c r="A110" s="137" t="s">
        <v>39</v>
      </c>
      <c r="B110" s="138" t="s">
        <v>40</v>
      </c>
      <c r="C110" s="139" t="s">
        <v>7</v>
      </c>
      <c r="D110" s="115">
        <v>800</v>
      </c>
      <c r="E110" s="92"/>
      <c r="F110" s="92"/>
      <c r="G110" s="112"/>
    </row>
    <row r="111" spans="1:8" s="93" customFormat="1" ht="15">
      <c r="A111" s="91"/>
      <c r="B111" s="119" t="s">
        <v>516</v>
      </c>
      <c r="C111" s="140" t="s">
        <v>7</v>
      </c>
      <c r="D111" s="136">
        <v>800</v>
      </c>
      <c r="E111" s="136">
        <v>0.89119999999999999</v>
      </c>
      <c r="F111" s="127">
        <f t="shared" ref="F111" si="47">D111*E111</f>
        <v>712.96</v>
      </c>
      <c r="G111" s="112"/>
    </row>
    <row r="112" spans="1:8" s="143" customFormat="1" ht="51">
      <c r="A112" s="137" t="s">
        <v>41</v>
      </c>
      <c r="B112" s="138" t="s">
        <v>42</v>
      </c>
      <c r="C112" s="139" t="s">
        <v>7</v>
      </c>
      <c r="D112" s="115">
        <v>450</v>
      </c>
      <c r="E112" s="141"/>
      <c r="F112" s="141"/>
      <c r="G112" s="142"/>
    </row>
    <row r="113" spans="1:7" s="93" customFormat="1" ht="15">
      <c r="A113" s="91"/>
      <c r="B113" s="119" t="s">
        <v>516</v>
      </c>
      <c r="C113" s="140" t="s">
        <v>7</v>
      </c>
      <c r="D113" s="136">
        <v>450</v>
      </c>
      <c r="E113" s="136">
        <v>0.92049999999999998</v>
      </c>
      <c r="F113" s="127">
        <f t="shared" ref="F113" si="48">D113*E113</f>
        <v>414.22499999999997</v>
      </c>
      <c r="G113" s="112"/>
    </row>
    <row r="114" spans="1:7" s="93" customFormat="1" ht="14.25">
      <c r="A114" s="91"/>
      <c r="B114" s="222" t="s">
        <v>522</v>
      </c>
      <c r="C114" s="223"/>
      <c r="D114" s="223"/>
      <c r="E114" s="224"/>
      <c r="F114" s="92"/>
      <c r="G114" s="112"/>
    </row>
    <row r="115" spans="1:7" s="93" customFormat="1" ht="15.75">
      <c r="A115" s="91"/>
      <c r="B115" s="96" t="s">
        <v>516</v>
      </c>
      <c r="C115" s="94"/>
      <c r="D115" s="94"/>
      <c r="E115" s="94"/>
      <c r="F115" s="103">
        <f>F113+F111</f>
        <v>1127.1849999999999</v>
      </c>
      <c r="G115" s="112">
        <v>1</v>
      </c>
    </row>
    <row r="116" spans="1:7" ht="14.25">
      <c r="A116" s="17">
        <v>4</v>
      </c>
      <c r="B116" s="18" t="s">
        <v>43</v>
      </c>
      <c r="C116" s="76"/>
      <c r="D116" s="76"/>
      <c r="E116" s="52"/>
      <c r="F116" s="52"/>
      <c r="G116" s="111"/>
    </row>
    <row r="117" spans="1:7" s="93" customFormat="1" ht="14.25">
      <c r="A117" s="91"/>
      <c r="B117" s="119" t="s">
        <v>503</v>
      </c>
      <c r="C117" s="120"/>
      <c r="D117" s="121"/>
      <c r="E117" s="92"/>
      <c r="F117" s="92"/>
      <c r="G117" s="112"/>
    </row>
    <row r="118" spans="1:7" s="93" customFormat="1" ht="14.25">
      <c r="A118" s="91"/>
      <c r="B118" s="119" t="s">
        <v>505</v>
      </c>
      <c r="C118" s="120"/>
      <c r="D118" s="121"/>
      <c r="E118" s="92"/>
      <c r="F118" s="92"/>
      <c r="G118" s="112"/>
    </row>
    <row r="119" spans="1:7" s="93" customFormat="1" ht="14.25">
      <c r="A119" s="91"/>
      <c r="B119" s="119" t="s">
        <v>512</v>
      </c>
      <c r="C119" s="120"/>
      <c r="D119" s="121"/>
      <c r="E119" s="92"/>
      <c r="F119" s="92"/>
      <c r="G119" s="112"/>
    </row>
    <row r="120" spans="1:7" s="93" customFormat="1" ht="14.25">
      <c r="A120" s="91"/>
      <c r="B120" s="119" t="s">
        <v>513</v>
      </c>
      <c r="C120" s="120"/>
      <c r="D120" s="121"/>
      <c r="E120" s="92"/>
      <c r="F120" s="92"/>
      <c r="G120" s="112"/>
    </row>
    <row r="121" spans="1:7" s="93" customFormat="1" ht="14.25">
      <c r="A121" s="91"/>
      <c r="B121" s="119" t="s">
        <v>516</v>
      </c>
      <c r="C121" s="120"/>
      <c r="D121" s="121"/>
      <c r="E121" s="92"/>
      <c r="F121" s="92"/>
      <c r="G121" s="112"/>
    </row>
    <row r="122" spans="1:7" s="93" customFormat="1" ht="14.25">
      <c r="A122" s="123" t="s">
        <v>44</v>
      </c>
      <c r="B122" s="124" t="s">
        <v>45</v>
      </c>
      <c r="C122" s="102" t="s">
        <v>7</v>
      </c>
      <c r="D122" s="112">
        <v>3000</v>
      </c>
      <c r="E122" s="92"/>
      <c r="F122" s="92"/>
      <c r="G122" s="112"/>
    </row>
    <row r="123" spans="1:7" s="93" customFormat="1" ht="15">
      <c r="A123" s="91"/>
      <c r="B123" s="119" t="s">
        <v>503</v>
      </c>
      <c r="C123" s="102" t="s">
        <v>7</v>
      </c>
      <c r="D123" s="125">
        <v>3000</v>
      </c>
      <c r="E123" s="128">
        <v>0.22500000000000001</v>
      </c>
      <c r="F123" s="127">
        <f>E123*D123</f>
        <v>675</v>
      </c>
      <c r="G123" s="112"/>
    </row>
    <row r="124" spans="1:7" s="93" customFormat="1" ht="15">
      <c r="A124" s="91"/>
      <c r="B124" s="119" t="s">
        <v>505</v>
      </c>
      <c r="C124" s="102" t="s">
        <v>7</v>
      </c>
      <c r="D124" s="151">
        <v>3000</v>
      </c>
      <c r="E124" s="126">
        <v>0.29499999999999998</v>
      </c>
      <c r="F124" s="127">
        <f>D124*E124</f>
        <v>885</v>
      </c>
      <c r="G124" s="112"/>
    </row>
    <row r="125" spans="1:7" s="93" customFormat="1" ht="15">
      <c r="A125" s="91"/>
      <c r="B125" s="119" t="s">
        <v>512</v>
      </c>
      <c r="C125" s="102" t="s">
        <v>7</v>
      </c>
      <c r="D125" s="125">
        <v>3000</v>
      </c>
      <c r="E125" s="126">
        <v>0.18329999999999999</v>
      </c>
      <c r="F125" s="127">
        <f t="shared" ref="F125" si="49">MMULT(D125,E125)</f>
        <v>549.9</v>
      </c>
      <c r="G125" s="112"/>
    </row>
    <row r="126" spans="1:7" s="93" customFormat="1" ht="15">
      <c r="A126" s="91"/>
      <c r="B126" s="119" t="s">
        <v>513</v>
      </c>
      <c r="C126" s="102" t="s">
        <v>7</v>
      </c>
      <c r="D126" s="125">
        <v>3000</v>
      </c>
      <c r="E126" s="126">
        <v>0.22</v>
      </c>
      <c r="F126" s="129">
        <v>660</v>
      </c>
      <c r="G126" s="112"/>
    </row>
    <row r="127" spans="1:7" s="93" customFormat="1" ht="15">
      <c r="A127" s="91"/>
      <c r="B127" s="119" t="s">
        <v>516</v>
      </c>
      <c r="C127" s="102" t="s">
        <v>7</v>
      </c>
      <c r="D127" s="125">
        <v>3000</v>
      </c>
      <c r="E127" s="126">
        <v>0.2651</v>
      </c>
      <c r="F127" s="127">
        <f t="shared" ref="F127" si="50">D127*E127</f>
        <v>795.3</v>
      </c>
      <c r="G127" s="112"/>
    </row>
    <row r="128" spans="1:7" s="93" customFormat="1" ht="38.25">
      <c r="A128" s="137" t="s">
        <v>46</v>
      </c>
      <c r="B128" s="152" t="s">
        <v>47</v>
      </c>
      <c r="C128" s="140" t="s">
        <v>7</v>
      </c>
      <c r="D128" s="115">
        <v>13000</v>
      </c>
      <c r="E128" s="92"/>
      <c r="F128" s="92"/>
      <c r="G128" s="112"/>
    </row>
    <row r="129" spans="1:8" s="93" customFormat="1" ht="15">
      <c r="A129" s="91"/>
      <c r="B129" s="119" t="s">
        <v>503</v>
      </c>
      <c r="C129" s="140" t="s">
        <v>7</v>
      </c>
      <c r="D129" s="136">
        <v>13000</v>
      </c>
      <c r="E129" s="128">
        <v>0.72950000000000004</v>
      </c>
      <c r="F129" s="127">
        <f>E129*D129</f>
        <v>9483.5</v>
      </c>
      <c r="G129" s="112"/>
    </row>
    <row r="130" spans="1:8" s="93" customFormat="1" ht="15">
      <c r="A130" s="91"/>
      <c r="B130" s="119" t="s">
        <v>505</v>
      </c>
      <c r="C130" s="140" t="s">
        <v>7</v>
      </c>
      <c r="D130" s="153">
        <v>13000</v>
      </c>
      <c r="E130" s="126">
        <v>0.255</v>
      </c>
      <c r="F130" s="127">
        <f>D130*E130</f>
        <v>3315</v>
      </c>
      <c r="G130" s="112"/>
    </row>
    <row r="131" spans="1:8" s="93" customFormat="1" ht="15">
      <c r="A131" s="91"/>
      <c r="B131" s="119" t="s">
        <v>512</v>
      </c>
      <c r="C131" s="140" t="s">
        <v>7</v>
      </c>
      <c r="D131" s="136">
        <v>13000</v>
      </c>
      <c r="E131" s="126">
        <v>0.16600000000000001</v>
      </c>
      <c r="F131" s="127">
        <f t="shared" ref="F131" si="51">MMULT(D131,E131)</f>
        <v>2158</v>
      </c>
      <c r="G131" s="112"/>
    </row>
    <row r="132" spans="1:8" s="93" customFormat="1" ht="15">
      <c r="A132" s="91"/>
      <c r="B132" s="119" t="s">
        <v>513</v>
      </c>
      <c r="C132" s="140" t="s">
        <v>7</v>
      </c>
      <c r="D132" s="136">
        <v>13000</v>
      </c>
      <c r="E132" s="126">
        <v>0.2</v>
      </c>
      <c r="F132" s="129">
        <v>2600</v>
      </c>
      <c r="G132" s="112"/>
    </row>
    <row r="133" spans="1:8" s="93" customFormat="1" ht="15">
      <c r="A133" s="91"/>
      <c r="B133" s="119" t="s">
        <v>516</v>
      </c>
      <c r="C133" s="140" t="s">
        <v>7</v>
      </c>
      <c r="D133" s="136">
        <v>13000</v>
      </c>
      <c r="E133" s="126">
        <v>0.92049999999999998</v>
      </c>
      <c r="F133" s="127">
        <f t="shared" ref="F133" si="52">D133*E133</f>
        <v>11966.5</v>
      </c>
      <c r="G133" s="112"/>
    </row>
    <row r="134" spans="1:8" s="93" customFormat="1" ht="14.25">
      <c r="A134" s="91"/>
      <c r="B134" s="222" t="s">
        <v>522</v>
      </c>
      <c r="C134" s="223"/>
      <c r="D134" s="223"/>
      <c r="E134" s="224"/>
      <c r="F134" s="92"/>
      <c r="G134" s="112"/>
    </row>
    <row r="135" spans="1:8" s="93" customFormat="1" ht="15.75">
      <c r="A135" s="91"/>
      <c r="B135" s="96" t="s">
        <v>503</v>
      </c>
      <c r="C135" s="94"/>
      <c r="D135" s="94"/>
      <c r="E135" s="94"/>
      <c r="F135" s="103">
        <f>F129+F123</f>
        <v>10158.5</v>
      </c>
      <c r="G135" s="112">
        <v>4</v>
      </c>
      <c r="H135" s="84"/>
    </row>
    <row r="136" spans="1:8" s="93" customFormat="1" ht="15.75">
      <c r="A136" s="91"/>
      <c r="B136" s="96" t="s">
        <v>505</v>
      </c>
      <c r="C136" s="94"/>
      <c r="D136" s="94"/>
      <c r="E136" s="94"/>
      <c r="F136" s="103">
        <f>F130+F124</f>
        <v>4200</v>
      </c>
      <c r="G136" s="112">
        <v>3</v>
      </c>
      <c r="H136" s="150"/>
    </row>
    <row r="137" spans="1:8" s="93" customFormat="1" ht="15.75">
      <c r="A137" s="91"/>
      <c r="B137" s="96" t="s">
        <v>512</v>
      </c>
      <c r="C137" s="94"/>
      <c r="D137" s="94"/>
      <c r="E137" s="94"/>
      <c r="F137" s="103">
        <f>F131+F125</f>
        <v>2707.9</v>
      </c>
      <c r="G137" s="112">
        <v>1</v>
      </c>
      <c r="H137" s="150"/>
    </row>
    <row r="138" spans="1:8" s="93" customFormat="1" ht="15.75">
      <c r="A138" s="91"/>
      <c r="B138" s="96" t="s">
        <v>513</v>
      </c>
      <c r="C138" s="94"/>
      <c r="D138" s="94"/>
      <c r="E138" s="94"/>
      <c r="F138" s="103">
        <f>F132+F126</f>
        <v>3260</v>
      </c>
      <c r="G138" s="112">
        <v>2</v>
      </c>
      <c r="H138" s="150"/>
    </row>
    <row r="139" spans="1:8" s="93" customFormat="1" ht="15.75">
      <c r="A139" s="91"/>
      <c r="B139" s="96" t="s">
        <v>516</v>
      </c>
      <c r="C139" s="94"/>
      <c r="D139" s="94"/>
      <c r="E139" s="94"/>
      <c r="F139" s="103">
        <f>F133+F127</f>
        <v>12761.8</v>
      </c>
      <c r="G139" s="112">
        <v>5</v>
      </c>
    </row>
    <row r="140" spans="1:8" ht="15">
      <c r="A140" s="6" t="s">
        <v>48</v>
      </c>
      <c r="B140" s="7" t="s">
        <v>49</v>
      </c>
      <c r="C140" s="66"/>
      <c r="D140" s="78"/>
      <c r="E140" s="52"/>
      <c r="F140" s="52"/>
      <c r="G140" s="111"/>
    </row>
    <row r="141" spans="1:8" s="93" customFormat="1" ht="15">
      <c r="A141" s="91"/>
      <c r="B141" s="119" t="s">
        <v>502</v>
      </c>
      <c r="C141" s="102"/>
      <c r="D141" s="151"/>
      <c r="E141" s="92"/>
      <c r="F141" s="92"/>
      <c r="G141" s="112"/>
    </row>
    <row r="142" spans="1:8" s="93" customFormat="1" ht="14.25">
      <c r="A142" s="91"/>
      <c r="B142" s="119" t="s">
        <v>516</v>
      </c>
      <c r="C142" s="120"/>
      <c r="D142" s="121"/>
      <c r="E142" s="92"/>
      <c r="F142" s="92"/>
      <c r="G142" s="112"/>
    </row>
    <row r="143" spans="1:8" s="93" customFormat="1">
      <c r="A143" s="123" t="s">
        <v>50</v>
      </c>
      <c r="B143" s="124" t="s">
        <v>51</v>
      </c>
      <c r="C143" s="102" t="s">
        <v>52</v>
      </c>
      <c r="D143" s="112">
        <v>5000</v>
      </c>
      <c r="E143" s="92"/>
      <c r="F143" s="92"/>
      <c r="G143" s="112"/>
    </row>
    <row r="144" spans="1:8" s="93" customFormat="1" ht="15">
      <c r="A144" s="91"/>
      <c r="B144" s="119" t="s">
        <v>502</v>
      </c>
      <c r="C144" s="102" t="s">
        <v>52</v>
      </c>
      <c r="D144" s="125">
        <v>5000</v>
      </c>
      <c r="E144" s="126">
        <v>0.25900000000000001</v>
      </c>
      <c r="F144" s="127">
        <v>1295</v>
      </c>
      <c r="G144" s="112"/>
    </row>
    <row r="145" spans="1:7" s="93" customFormat="1" ht="15">
      <c r="A145" s="91"/>
      <c r="B145" s="119" t="s">
        <v>516</v>
      </c>
      <c r="C145" s="102" t="s">
        <v>52</v>
      </c>
      <c r="D145" s="125">
        <v>5000</v>
      </c>
      <c r="E145" s="126">
        <v>0.30120000000000002</v>
      </c>
      <c r="F145" s="127">
        <f>D145*E145</f>
        <v>1506.0000000000002</v>
      </c>
      <c r="G145" s="112"/>
    </row>
    <row r="146" spans="1:7" s="93" customFormat="1">
      <c r="A146" s="123" t="s">
        <v>53</v>
      </c>
      <c r="B146" s="124" t="s">
        <v>54</v>
      </c>
      <c r="C146" s="102" t="s">
        <v>52</v>
      </c>
      <c r="D146" s="112">
        <v>2000</v>
      </c>
      <c r="E146" s="92"/>
      <c r="F146" s="92"/>
      <c r="G146" s="112"/>
    </row>
    <row r="147" spans="1:7" s="93" customFormat="1" ht="15">
      <c r="A147" s="91"/>
      <c r="B147" s="119" t="s">
        <v>502</v>
      </c>
      <c r="C147" s="102" t="s">
        <v>52</v>
      </c>
      <c r="D147" s="125">
        <v>2000</v>
      </c>
      <c r="E147" s="126">
        <v>0.28999999999999998</v>
      </c>
      <c r="F147" s="127">
        <v>580</v>
      </c>
      <c r="G147" s="112"/>
    </row>
    <row r="148" spans="1:7" s="93" customFormat="1" ht="15">
      <c r="A148" s="91"/>
      <c r="B148" s="119" t="s">
        <v>516</v>
      </c>
      <c r="C148" s="102" t="s">
        <v>52</v>
      </c>
      <c r="D148" s="125">
        <v>2000</v>
      </c>
      <c r="E148" s="126">
        <v>0.42559999999999998</v>
      </c>
      <c r="F148" s="127">
        <f t="shared" ref="F148" si="53">D148*E148</f>
        <v>851.19999999999993</v>
      </c>
      <c r="G148" s="112"/>
    </row>
    <row r="149" spans="1:7" s="93" customFormat="1">
      <c r="A149" s="123" t="s">
        <v>55</v>
      </c>
      <c r="B149" s="124" t="s">
        <v>56</v>
      </c>
      <c r="C149" s="102" t="s">
        <v>7</v>
      </c>
      <c r="D149" s="112">
        <v>111000</v>
      </c>
      <c r="E149" s="92"/>
      <c r="F149" s="92"/>
      <c r="G149" s="112"/>
    </row>
    <row r="150" spans="1:7" s="93" customFormat="1" ht="15">
      <c r="A150" s="91"/>
      <c r="B150" s="119" t="s">
        <v>502</v>
      </c>
      <c r="C150" s="102" t="s">
        <v>7</v>
      </c>
      <c r="D150" s="125">
        <v>111000</v>
      </c>
      <c r="E150" s="126">
        <v>3.4000000000000002E-2</v>
      </c>
      <c r="F150" s="127">
        <v>3774</v>
      </c>
      <c r="G150" s="112"/>
    </row>
    <row r="151" spans="1:7" s="93" customFormat="1" ht="15">
      <c r="A151" s="91"/>
      <c r="B151" s="119" t="s">
        <v>516</v>
      </c>
      <c r="C151" s="102" t="s">
        <v>7</v>
      </c>
      <c r="D151" s="125">
        <v>111000</v>
      </c>
      <c r="E151" s="126">
        <v>3.6999999999999998E-2</v>
      </c>
      <c r="F151" s="127">
        <f t="shared" ref="F151" si="54">D151*E151</f>
        <v>4107</v>
      </c>
      <c r="G151" s="112"/>
    </row>
    <row r="152" spans="1:7" s="93" customFormat="1">
      <c r="A152" s="123" t="s">
        <v>57</v>
      </c>
      <c r="B152" s="124" t="s">
        <v>58</v>
      </c>
      <c r="C152" s="102" t="s">
        <v>7</v>
      </c>
      <c r="D152" s="112">
        <v>15000</v>
      </c>
      <c r="E152" s="92"/>
      <c r="F152" s="92"/>
      <c r="G152" s="112"/>
    </row>
    <row r="153" spans="1:7" s="93" customFormat="1" ht="15">
      <c r="A153" s="91"/>
      <c r="B153" s="119" t="s">
        <v>502</v>
      </c>
      <c r="C153" s="102" t="s">
        <v>7</v>
      </c>
      <c r="D153" s="125">
        <v>15000</v>
      </c>
      <c r="E153" s="126">
        <v>3.9899999999999998E-2</v>
      </c>
      <c r="F153" s="127">
        <v>598.5</v>
      </c>
      <c r="G153" s="112"/>
    </row>
    <row r="154" spans="1:7" s="93" customFormat="1" ht="15">
      <c r="A154" s="91"/>
      <c r="B154" s="119" t="s">
        <v>516</v>
      </c>
      <c r="C154" s="102" t="s">
        <v>7</v>
      </c>
      <c r="D154" s="125">
        <v>15000</v>
      </c>
      <c r="E154" s="126">
        <v>4.5999999999999999E-2</v>
      </c>
      <c r="F154" s="127">
        <f t="shared" ref="F154" si="55">D154*E154</f>
        <v>690</v>
      </c>
      <c r="G154" s="112"/>
    </row>
    <row r="155" spans="1:7" s="93" customFormat="1">
      <c r="A155" s="123" t="s">
        <v>59</v>
      </c>
      <c r="B155" s="124" t="s">
        <v>60</v>
      </c>
      <c r="C155" s="102" t="s">
        <v>7</v>
      </c>
      <c r="D155" s="112">
        <v>12000</v>
      </c>
      <c r="E155" s="92"/>
      <c r="F155" s="92"/>
      <c r="G155" s="112"/>
    </row>
    <row r="156" spans="1:7" s="93" customFormat="1" ht="15">
      <c r="A156" s="91"/>
      <c r="B156" s="119" t="s">
        <v>502</v>
      </c>
      <c r="C156" s="102" t="s">
        <v>7</v>
      </c>
      <c r="D156" s="125">
        <v>12000</v>
      </c>
      <c r="E156" s="126">
        <v>6.8000000000000005E-2</v>
      </c>
      <c r="F156" s="127">
        <v>816</v>
      </c>
      <c r="G156" s="112"/>
    </row>
    <row r="157" spans="1:7" s="93" customFormat="1" ht="15">
      <c r="A157" s="91"/>
      <c r="B157" s="119" t="s">
        <v>516</v>
      </c>
      <c r="C157" s="102" t="s">
        <v>7</v>
      </c>
      <c r="D157" s="125">
        <v>12000</v>
      </c>
      <c r="E157" s="126">
        <v>4.4499999999999998E-2</v>
      </c>
      <c r="F157" s="127">
        <f t="shared" ref="F157" si="56">D157*E157</f>
        <v>534</v>
      </c>
      <c r="G157" s="112"/>
    </row>
    <row r="158" spans="1:7" s="93" customFormat="1" ht="14.25">
      <c r="A158" s="123" t="s">
        <v>61</v>
      </c>
      <c r="B158" s="124" t="s">
        <v>62</v>
      </c>
      <c r="C158" s="102" t="s">
        <v>7</v>
      </c>
      <c r="D158" s="112">
        <v>6000</v>
      </c>
      <c r="E158" s="92"/>
      <c r="F158" s="92"/>
      <c r="G158" s="112"/>
    </row>
    <row r="159" spans="1:7" s="93" customFormat="1" ht="15">
      <c r="A159" s="91"/>
      <c r="B159" s="119" t="s">
        <v>502</v>
      </c>
      <c r="C159" s="102" t="s">
        <v>7</v>
      </c>
      <c r="D159" s="125">
        <v>6000</v>
      </c>
      <c r="E159" s="126">
        <v>4.0000000000000001E-3</v>
      </c>
      <c r="F159" s="127">
        <v>24</v>
      </c>
      <c r="G159" s="112"/>
    </row>
    <row r="160" spans="1:7" s="93" customFormat="1" ht="15">
      <c r="A160" s="91"/>
      <c r="B160" s="119" t="s">
        <v>516</v>
      </c>
      <c r="C160" s="102" t="s">
        <v>7</v>
      </c>
      <c r="D160" s="125">
        <v>6000</v>
      </c>
      <c r="E160" s="126">
        <v>5.4999999999999997E-3</v>
      </c>
      <c r="F160" s="127">
        <f t="shared" ref="F160" si="57">D160*E160</f>
        <v>33</v>
      </c>
      <c r="G160" s="112"/>
    </row>
    <row r="161" spans="1:7" s="93" customFormat="1" ht="14.25">
      <c r="A161" s="91"/>
      <c r="B161" s="222" t="s">
        <v>522</v>
      </c>
      <c r="C161" s="223"/>
      <c r="D161" s="223"/>
      <c r="E161" s="224"/>
      <c r="F161" s="92"/>
      <c r="G161" s="112"/>
    </row>
    <row r="162" spans="1:7" s="93" customFormat="1" ht="15.75">
      <c r="A162" s="91"/>
      <c r="B162" s="96" t="s">
        <v>502</v>
      </c>
      <c r="C162" s="94"/>
      <c r="D162" s="94"/>
      <c r="E162" s="94"/>
      <c r="F162" s="103">
        <f>F159+F156+F153+F150+F147+F144</f>
        <v>7087.5</v>
      </c>
      <c r="G162" s="112">
        <v>1</v>
      </c>
    </row>
    <row r="163" spans="1:7" s="93" customFormat="1" ht="15.75">
      <c r="A163" s="91"/>
      <c r="B163" s="96" t="s">
        <v>516</v>
      </c>
      <c r="C163" s="94"/>
      <c r="D163" s="94"/>
      <c r="E163" s="94"/>
      <c r="F163" s="103">
        <f>F160+F157+F154+F151+F148+F145</f>
        <v>7721.2</v>
      </c>
      <c r="G163" s="112">
        <v>2</v>
      </c>
    </row>
    <row r="164" spans="1:7" ht="15">
      <c r="A164" s="6" t="s">
        <v>63</v>
      </c>
      <c r="B164" s="7" t="s">
        <v>64</v>
      </c>
      <c r="C164" s="66"/>
      <c r="D164" s="78"/>
      <c r="E164" s="52"/>
      <c r="F164" s="52"/>
      <c r="G164" s="111"/>
    </row>
    <row r="165" spans="1:7" s="93" customFormat="1" ht="14.25">
      <c r="A165" s="91"/>
      <c r="B165" s="119" t="s">
        <v>501</v>
      </c>
      <c r="C165" s="120"/>
      <c r="D165" s="121"/>
      <c r="E165" s="92"/>
      <c r="F165" s="92"/>
      <c r="G165" s="112"/>
    </row>
    <row r="166" spans="1:7" s="93" customFormat="1" ht="15">
      <c r="A166" s="91"/>
      <c r="B166" s="119" t="s">
        <v>502</v>
      </c>
      <c r="C166" s="102"/>
      <c r="D166" s="151"/>
      <c r="E166" s="92"/>
      <c r="F166" s="92"/>
      <c r="G166" s="112"/>
    </row>
    <row r="167" spans="1:7" s="93" customFormat="1" ht="14.25">
      <c r="A167" s="91"/>
      <c r="B167" s="119" t="s">
        <v>505</v>
      </c>
      <c r="C167" s="120"/>
      <c r="D167" s="121"/>
      <c r="E167" s="92"/>
      <c r="F167" s="92"/>
      <c r="G167" s="112"/>
    </row>
    <row r="168" spans="1:7" s="93" customFormat="1" ht="14.25">
      <c r="A168" s="91"/>
      <c r="B168" s="119" t="s">
        <v>506</v>
      </c>
      <c r="C168" s="120"/>
      <c r="D168" s="121"/>
      <c r="E168" s="92"/>
      <c r="F168" s="92"/>
      <c r="G168" s="112"/>
    </row>
    <row r="169" spans="1:7" s="93" customFormat="1" ht="14.25">
      <c r="A169" s="91"/>
      <c r="B169" s="119" t="s">
        <v>512</v>
      </c>
      <c r="C169" s="120"/>
      <c r="D169" s="121"/>
      <c r="E169" s="92"/>
      <c r="F169" s="92"/>
      <c r="G169" s="112"/>
    </row>
    <row r="170" spans="1:7" s="93" customFormat="1" ht="14.25">
      <c r="A170" s="91"/>
      <c r="B170" s="119" t="s">
        <v>516</v>
      </c>
      <c r="C170" s="120"/>
      <c r="D170" s="121"/>
      <c r="E170" s="92"/>
      <c r="F170" s="92"/>
      <c r="G170" s="112"/>
    </row>
    <row r="171" spans="1:7" s="93" customFormat="1" ht="14.25">
      <c r="A171" s="123" t="s">
        <v>65</v>
      </c>
      <c r="B171" s="154" t="s">
        <v>66</v>
      </c>
      <c r="C171" s="102" t="s">
        <v>7</v>
      </c>
      <c r="D171" s="112">
        <v>2000</v>
      </c>
      <c r="E171" s="92"/>
      <c r="F171" s="92"/>
      <c r="G171" s="112"/>
    </row>
    <row r="172" spans="1:7" s="93" customFormat="1" ht="15">
      <c r="A172" s="91"/>
      <c r="B172" s="119" t="s">
        <v>501</v>
      </c>
      <c r="C172" s="102" t="s">
        <v>7</v>
      </c>
      <c r="D172" s="125">
        <v>2000</v>
      </c>
      <c r="E172" s="126">
        <v>0.64159999999999995</v>
      </c>
      <c r="F172" s="127">
        <f>D172*E172</f>
        <v>1283.1999999999998</v>
      </c>
      <c r="G172" s="112"/>
    </row>
    <row r="173" spans="1:7" s="93" customFormat="1" ht="15">
      <c r="A173" s="91"/>
      <c r="B173" s="119" t="s">
        <v>502</v>
      </c>
      <c r="C173" s="102" t="s">
        <v>7</v>
      </c>
      <c r="D173" s="125">
        <v>2000</v>
      </c>
      <c r="E173" s="126">
        <v>0.48</v>
      </c>
      <c r="F173" s="127">
        <v>960</v>
      </c>
      <c r="G173" s="112"/>
    </row>
    <row r="174" spans="1:7" s="93" customFormat="1" ht="15">
      <c r="A174" s="91"/>
      <c r="B174" s="119" t="s">
        <v>505</v>
      </c>
      <c r="C174" s="102" t="s">
        <v>7</v>
      </c>
      <c r="D174" s="151">
        <v>2000</v>
      </c>
      <c r="E174" s="126">
        <v>0.52</v>
      </c>
      <c r="F174" s="127">
        <f>D174*E174</f>
        <v>1040</v>
      </c>
      <c r="G174" s="112"/>
    </row>
    <row r="175" spans="1:7" s="93" customFormat="1" ht="15">
      <c r="A175" s="91"/>
      <c r="B175" s="119" t="s">
        <v>506</v>
      </c>
      <c r="C175" s="102" t="s">
        <v>7</v>
      </c>
      <c r="D175" s="125">
        <v>2000</v>
      </c>
      <c r="E175" s="126">
        <v>0.495</v>
      </c>
      <c r="F175" s="127">
        <v>990</v>
      </c>
      <c r="G175" s="112"/>
    </row>
    <row r="176" spans="1:7" s="93" customFormat="1" ht="15">
      <c r="A176" s="91"/>
      <c r="B176" s="119" t="s">
        <v>512</v>
      </c>
      <c r="C176" s="102" t="s">
        <v>7</v>
      </c>
      <c r="D176" s="125">
        <v>2000</v>
      </c>
      <c r="E176" s="126">
        <v>0.45</v>
      </c>
      <c r="F176" s="127">
        <f t="shared" ref="F176" si="58">MMULT(D176,E176)</f>
        <v>900</v>
      </c>
      <c r="G176" s="112"/>
    </row>
    <row r="177" spans="1:7" s="93" customFormat="1" ht="15">
      <c r="A177" s="91"/>
      <c r="B177" s="119" t="s">
        <v>516</v>
      </c>
      <c r="C177" s="102" t="s">
        <v>7</v>
      </c>
      <c r="D177" s="125">
        <v>2000</v>
      </c>
      <c r="E177" s="126">
        <v>0.54979999999999996</v>
      </c>
      <c r="F177" s="127">
        <f t="shared" ref="F177" si="59">D177*E177</f>
        <v>1099.5999999999999</v>
      </c>
      <c r="G177" s="112"/>
    </row>
    <row r="178" spans="1:7" s="93" customFormat="1" ht="14.25">
      <c r="A178" s="123" t="s">
        <v>67</v>
      </c>
      <c r="B178" s="124" t="s">
        <v>68</v>
      </c>
      <c r="C178" s="102" t="s">
        <v>7</v>
      </c>
      <c r="D178" s="112">
        <v>32000</v>
      </c>
      <c r="E178" s="92"/>
      <c r="F178" s="92"/>
      <c r="G178" s="112"/>
    </row>
    <row r="179" spans="1:7" s="93" customFormat="1" ht="15">
      <c r="A179" s="91"/>
      <c r="B179" s="119" t="s">
        <v>501</v>
      </c>
      <c r="C179" s="102" t="s">
        <v>7</v>
      </c>
      <c r="D179" s="125">
        <v>32000</v>
      </c>
      <c r="E179" s="126">
        <v>0.02</v>
      </c>
      <c r="F179" s="127">
        <f t="shared" ref="F179" si="60">D179*E179</f>
        <v>640</v>
      </c>
      <c r="G179" s="112"/>
    </row>
    <row r="180" spans="1:7" s="93" customFormat="1" ht="15">
      <c r="A180" s="91"/>
      <c r="B180" s="119" t="s">
        <v>502</v>
      </c>
      <c r="C180" s="102" t="s">
        <v>7</v>
      </c>
      <c r="D180" s="125">
        <v>32000</v>
      </c>
      <c r="E180" s="126">
        <v>1.7000000000000001E-2</v>
      </c>
      <c r="F180" s="127">
        <v>544</v>
      </c>
      <c r="G180" s="112"/>
    </row>
    <row r="181" spans="1:7" s="93" customFormat="1" ht="15">
      <c r="A181" s="91"/>
      <c r="B181" s="119" t="s">
        <v>505</v>
      </c>
      <c r="C181" s="102" t="s">
        <v>7</v>
      </c>
      <c r="D181" s="151">
        <v>32000</v>
      </c>
      <c r="E181" s="126">
        <v>0.02</v>
      </c>
      <c r="F181" s="127">
        <f t="shared" ref="F181" si="61">D181*E181</f>
        <v>640</v>
      </c>
      <c r="G181" s="112"/>
    </row>
    <row r="182" spans="1:7" s="93" customFormat="1" ht="15">
      <c r="A182" s="91"/>
      <c r="B182" s="119" t="s">
        <v>506</v>
      </c>
      <c r="C182" s="102" t="s">
        <v>7</v>
      </c>
      <c r="D182" s="125">
        <v>32000</v>
      </c>
      <c r="E182" s="126">
        <v>1.7999999999999999E-2</v>
      </c>
      <c r="F182" s="127">
        <v>576</v>
      </c>
      <c r="G182" s="112"/>
    </row>
    <row r="183" spans="1:7" s="93" customFormat="1" ht="15">
      <c r="A183" s="91"/>
      <c r="B183" s="119" t="s">
        <v>512</v>
      </c>
      <c r="C183" s="102" t="s">
        <v>7</v>
      </c>
      <c r="D183" s="125">
        <v>32000</v>
      </c>
      <c r="E183" s="126">
        <v>1.4500000000000001E-2</v>
      </c>
      <c r="F183" s="127">
        <f t="shared" ref="F183" si="62">MMULT(D183,E183)</f>
        <v>464</v>
      </c>
      <c r="G183" s="112"/>
    </row>
    <row r="184" spans="1:7" s="93" customFormat="1" ht="15">
      <c r="A184" s="91"/>
      <c r="B184" s="119" t="s">
        <v>516</v>
      </c>
      <c r="C184" s="102" t="s">
        <v>7</v>
      </c>
      <c r="D184" s="125">
        <v>32000</v>
      </c>
      <c r="E184" s="126">
        <v>1.8499999999999999E-2</v>
      </c>
      <c r="F184" s="127">
        <f t="shared" ref="F184" si="63">D184*E184</f>
        <v>592</v>
      </c>
      <c r="G184" s="112"/>
    </row>
    <row r="185" spans="1:7" s="93" customFormat="1" ht="14.25">
      <c r="A185" s="123" t="s">
        <v>69</v>
      </c>
      <c r="B185" s="124" t="s">
        <v>70</v>
      </c>
      <c r="C185" s="102" t="s">
        <v>7</v>
      </c>
      <c r="D185" s="112">
        <v>27000</v>
      </c>
      <c r="E185" s="92"/>
      <c r="F185" s="92"/>
      <c r="G185" s="112"/>
    </row>
    <row r="186" spans="1:7" s="93" customFormat="1" ht="15">
      <c r="A186" s="91"/>
      <c r="B186" s="119" t="s">
        <v>501</v>
      </c>
      <c r="C186" s="102" t="s">
        <v>7</v>
      </c>
      <c r="D186" s="125">
        <v>27000</v>
      </c>
      <c r="E186" s="126">
        <v>3.3399999999999999E-2</v>
      </c>
      <c r="F186" s="127">
        <f t="shared" ref="F186" si="64">D186*E186</f>
        <v>901.8</v>
      </c>
      <c r="G186" s="112"/>
    </row>
    <row r="187" spans="1:7" s="93" customFormat="1" ht="15">
      <c r="A187" s="91"/>
      <c r="B187" s="119" t="s">
        <v>502</v>
      </c>
      <c r="C187" s="102" t="s">
        <v>7</v>
      </c>
      <c r="D187" s="125">
        <v>27000</v>
      </c>
      <c r="E187" s="126">
        <v>2.4E-2</v>
      </c>
      <c r="F187" s="127">
        <v>648</v>
      </c>
      <c r="G187" s="112"/>
    </row>
    <row r="188" spans="1:7" s="93" customFormat="1" ht="15">
      <c r="A188" s="91"/>
      <c r="B188" s="119" t="s">
        <v>505</v>
      </c>
      <c r="C188" s="102" t="s">
        <v>7</v>
      </c>
      <c r="D188" s="151">
        <v>27000</v>
      </c>
      <c r="E188" s="126">
        <v>3.2000000000000001E-2</v>
      </c>
      <c r="F188" s="127">
        <f t="shared" ref="F188" si="65">D188*E188</f>
        <v>864</v>
      </c>
      <c r="G188" s="112"/>
    </row>
    <row r="189" spans="1:7" s="93" customFormat="1" ht="15">
      <c r="A189" s="91"/>
      <c r="B189" s="119" t="s">
        <v>506</v>
      </c>
      <c r="C189" s="102" t="s">
        <v>7</v>
      </c>
      <c r="D189" s="125">
        <v>27000</v>
      </c>
      <c r="E189" s="126">
        <v>2.4E-2</v>
      </c>
      <c r="F189" s="127">
        <v>648</v>
      </c>
      <c r="G189" s="112"/>
    </row>
    <row r="190" spans="1:7" s="93" customFormat="1" ht="15">
      <c r="A190" s="91"/>
      <c r="B190" s="119" t="s">
        <v>512</v>
      </c>
      <c r="C190" s="102" t="s">
        <v>7</v>
      </c>
      <c r="D190" s="125">
        <v>27000</v>
      </c>
      <c r="E190" s="126">
        <v>2.5000000000000001E-2</v>
      </c>
      <c r="F190" s="127">
        <f t="shared" ref="F190" si="66">MMULT(D190,E190)</f>
        <v>675</v>
      </c>
      <c r="G190" s="112"/>
    </row>
    <row r="191" spans="1:7" s="93" customFormat="1" ht="15">
      <c r="A191" s="91"/>
      <c r="B191" s="119" t="s">
        <v>516</v>
      </c>
      <c r="C191" s="102" t="s">
        <v>7</v>
      </c>
      <c r="D191" s="125">
        <v>27000</v>
      </c>
      <c r="E191" s="126">
        <v>3.8899999999999997E-2</v>
      </c>
      <c r="F191" s="127">
        <f t="shared" ref="F191" si="67">D191*E191</f>
        <v>1050.3</v>
      </c>
      <c r="G191" s="112"/>
    </row>
    <row r="192" spans="1:7" s="93" customFormat="1" ht="14.25">
      <c r="A192" s="123" t="s">
        <v>71</v>
      </c>
      <c r="B192" s="124" t="s">
        <v>72</v>
      </c>
      <c r="C192" s="102" t="s">
        <v>7</v>
      </c>
      <c r="D192" s="112">
        <v>8000</v>
      </c>
      <c r="E192" s="92"/>
      <c r="F192" s="92"/>
      <c r="G192" s="112"/>
    </row>
    <row r="193" spans="1:7" s="93" customFormat="1" ht="15">
      <c r="A193" s="91"/>
      <c r="B193" s="119" t="s">
        <v>501</v>
      </c>
      <c r="C193" s="102" t="s">
        <v>7</v>
      </c>
      <c r="D193" s="125">
        <v>8000</v>
      </c>
      <c r="E193" s="126">
        <v>0.04</v>
      </c>
      <c r="F193" s="127">
        <f t="shared" ref="F193" si="68">D193*E193</f>
        <v>320</v>
      </c>
      <c r="G193" s="112"/>
    </row>
    <row r="194" spans="1:7" s="93" customFormat="1" ht="15">
      <c r="A194" s="91"/>
      <c r="B194" s="119" t="s">
        <v>502</v>
      </c>
      <c r="C194" s="102" t="s">
        <v>7</v>
      </c>
      <c r="D194" s="125">
        <v>8000</v>
      </c>
      <c r="E194" s="126">
        <v>2.8000000000000001E-2</v>
      </c>
      <c r="F194" s="127">
        <v>224</v>
      </c>
      <c r="G194" s="112"/>
    </row>
    <row r="195" spans="1:7" s="93" customFormat="1" ht="15">
      <c r="A195" s="91"/>
      <c r="B195" s="119" t="s">
        <v>505</v>
      </c>
      <c r="C195" s="102" t="s">
        <v>7</v>
      </c>
      <c r="D195" s="151">
        <v>8000</v>
      </c>
      <c r="E195" s="126">
        <v>2.9000000000000001E-2</v>
      </c>
      <c r="F195" s="127">
        <f t="shared" ref="F195" si="69">D195*E195</f>
        <v>232</v>
      </c>
      <c r="G195" s="112"/>
    </row>
    <row r="196" spans="1:7" s="93" customFormat="1" ht="15">
      <c r="A196" s="91"/>
      <c r="B196" s="119" t="s">
        <v>506</v>
      </c>
      <c r="C196" s="102" t="s">
        <v>7</v>
      </c>
      <c r="D196" s="125">
        <v>8000</v>
      </c>
      <c r="E196" s="128">
        <v>4.3700000000000003E-2</v>
      </c>
      <c r="F196" s="127">
        <v>349.6</v>
      </c>
      <c r="G196" s="112"/>
    </row>
    <row r="197" spans="1:7" s="93" customFormat="1" ht="15">
      <c r="A197" s="91"/>
      <c r="B197" s="119" t="s">
        <v>512</v>
      </c>
      <c r="C197" s="102" t="s">
        <v>7</v>
      </c>
      <c r="D197" s="125">
        <v>8000</v>
      </c>
      <c r="E197" s="126">
        <v>2.5000000000000001E-2</v>
      </c>
      <c r="F197" s="127">
        <f t="shared" ref="F197" si="70">MMULT(D197,E197)</f>
        <v>200</v>
      </c>
      <c r="G197" s="112"/>
    </row>
    <row r="198" spans="1:7" s="93" customFormat="1" ht="15">
      <c r="A198" s="91"/>
      <c r="B198" s="119" t="s">
        <v>516</v>
      </c>
      <c r="C198" s="102" t="s">
        <v>7</v>
      </c>
      <c r="D198" s="125">
        <v>8000</v>
      </c>
      <c r="E198" s="126">
        <v>3.6900000000000002E-2</v>
      </c>
      <c r="F198" s="127">
        <f t="shared" ref="F198" si="71">D198*E198</f>
        <v>295.20000000000005</v>
      </c>
      <c r="G198" s="112"/>
    </row>
    <row r="199" spans="1:7" s="93" customFormat="1" ht="14.25">
      <c r="A199" s="123" t="s">
        <v>73</v>
      </c>
      <c r="B199" s="124" t="s">
        <v>74</v>
      </c>
      <c r="C199" s="102" t="s">
        <v>7</v>
      </c>
      <c r="D199" s="112">
        <v>2400</v>
      </c>
      <c r="E199" s="92"/>
      <c r="F199" s="92"/>
      <c r="G199" s="112"/>
    </row>
    <row r="200" spans="1:7" s="93" customFormat="1" ht="15">
      <c r="A200" s="91"/>
      <c r="B200" s="119" t="s">
        <v>501</v>
      </c>
      <c r="C200" s="102" t="s">
        <v>7</v>
      </c>
      <c r="D200" s="125">
        <v>2400</v>
      </c>
      <c r="E200" s="126">
        <v>0.09</v>
      </c>
      <c r="F200" s="127">
        <f t="shared" ref="F200" si="72">D200*E200</f>
        <v>216</v>
      </c>
      <c r="G200" s="112"/>
    </row>
    <row r="201" spans="1:7" s="93" customFormat="1" ht="15">
      <c r="A201" s="91"/>
      <c r="B201" s="119" t="s">
        <v>502</v>
      </c>
      <c r="C201" s="102" t="s">
        <v>7</v>
      </c>
      <c r="D201" s="125">
        <v>2400</v>
      </c>
      <c r="E201" s="126">
        <v>7.0000000000000007E-2</v>
      </c>
      <c r="F201" s="127">
        <v>168</v>
      </c>
      <c r="G201" s="112"/>
    </row>
    <row r="202" spans="1:7" s="93" customFormat="1" ht="15">
      <c r="A202" s="91"/>
      <c r="B202" s="119" t="s">
        <v>505</v>
      </c>
      <c r="C202" s="102" t="s">
        <v>7</v>
      </c>
      <c r="D202" s="151">
        <v>2400</v>
      </c>
      <c r="E202" s="126">
        <v>6.8000000000000005E-2</v>
      </c>
      <c r="F202" s="127">
        <f t="shared" ref="F202" si="73">D202*E202</f>
        <v>163.20000000000002</v>
      </c>
      <c r="G202" s="112"/>
    </row>
    <row r="203" spans="1:7" s="93" customFormat="1" ht="15">
      <c r="A203" s="91"/>
      <c r="B203" s="119" t="s">
        <v>506</v>
      </c>
      <c r="C203" s="102" t="s">
        <v>7</v>
      </c>
      <c r="D203" s="125">
        <v>2400</v>
      </c>
      <c r="E203" s="128">
        <v>4.2000000000000003E-2</v>
      </c>
      <c r="F203" s="127">
        <v>100.8</v>
      </c>
      <c r="G203" s="112"/>
    </row>
    <row r="204" spans="1:7" s="93" customFormat="1" ht="15">
      <c r="A204" s="91"/>
      <c r="B204" s="119" t="s">
        <v>512</v>
      </c>
      <c r="C204" s="102" t="s">
        <v>7</v>
      </c>
      <c r="D204" s="125">
        <v>2400</v>
      </c>
      <c r="E204" s="126">
        <v>0.1</v>
      </c>
      <c r="F204" s="127">
        <f t="shared" ref="F204" si="74">MMULT(D204,E204)</f>
        <v>240</v>
      </c>
      <c r="G204" s="112"/>
    </row>
    <row r="205" spans="1:7" s="93" customFormat="1" ht="15">
      <c r="A205" s="91"/>
      <c r="B205" s="119" t="s">
        <v>516</v>
      </c>
      <c r="C205" s="102" t="s">
        <v>7</v>
      </c>
      <c r="D205" s="125">
        <v>2400</v>
      </c>
      <c r="E205" s="126">
        <v>7.9100000000000004E-2</v>
      </c>
      <c r="F205" s="127">
        <f t="shared" ref="F205" si="75">D205*E205</f>
        <v>189.84</v>
      </c>
      <c r="G205" s="112"/>
    </row>
    <row r="206" spans="1:7" s="93" customFormat="1" ht="14.25">
      <c r="A206" s="91"/>
      <c r="B206" s="222" t="s">
        <v>522</v>
      </c>
      <c r="C206" s="223"/>
      <c r="D206" s="223"/>
      <c r="E206" s="224"/>
      <c r="F206" s="92"/>
      <c r="G206" s="112"/>
    </row>
    <row r="207" spans="1:7" s="93" customFormat="1" ht="15.75">
      <c r="A207" s="91"/>
      <c r="B207" s="96" t="s">
        <v>501</v>
      </c>
      <c r="C207" s="94"/>
      <c r="D207" s="94"/>
      <c r="E207" s="94"/>
      <c r="F207" s="103">
        <f>F200+F193+F186+F179+F172</f>
        <v>3361</v>
      </c>
      <c r="G207" s="112">
        <v>6</v>
      </c>
    </row>
    <row r="208" spans="1:7" s="93" customFormat="1" ht="15.75">
      <c r="A208" s="91"/>
      <c r="B208" s="96" t="s">
        <v>502</v>
      </c>
      <c r="C208" s="94"/>
      <c r="D208" s="94"/>
      <c r="E208" s="94"/>
      <c r="F208" s="103">
        <f>F201+F194+F187+F180+F173</f>
        <v>2544</v>
      </c>
      <c r="G208" s="112">
        <v>2</v>
      </c>
    </row>
    <row r="209" spans="1:13" s="93" customFormat="1" ht="15.75">
      <c r="A209" s="91"/>
      <c r="B209" s="96" t="s">
        <v>505</v>
      </c>
      <c r="C209" s="94"/>
      <c r="D209" s="94"/>
      <c r="E209" s="94"/>
      <c r="F209" s="103">
        <f>F202+F195+F188+F181+F174</f>
        <v>2939.2</v>
      </c>
      <c r="G209" s="112">
        <v>4</v>
      </c>
    </row>
    <row r="210" spans="1:13" s="93" customFormat="1" ht="15.75">
      <c r="A210" s="91"/>
      <c r="B210" s="96" t="s">
        <v>506</v>
      </c>
      <c r="C210" s="94"/>
      <c r="D210" s="94"/>
      <c r="E210" s="94"/>
      <c r="F210" s="103">
        <v>2664.4</v>
      </c>
      <c r="G210" s="112">
        <v>3</v>
      </c>
      <c r="H210" s="110"/>
      <c r="I210" s="110"/>
      <c r="J210" s="110"/>
      <c r="K210" s="110"/>
      <c r="L210" s="110"/>
      <c r="M210" s="110"/>
    </row>
    <row r="211" spans="1:13" s="93" customFormat="1" ht="15.75">
      <c r="A211" s="91"/>
      <c r="B211" s="96" t="s">
        <v>512</v>
      </c>
      <c r="C211" s="94"/>
      <c r="D211" s="94"/>
      <c r="E211" s="94"/>
      <c r="F211" s="103">
        <f>F204+F197+F190+F183+F176</f>
        <v>2479</v>
      </c>
      <c r="G211" s="112">
        <v>1</v>
      </c>
      <c r="H211" s="107"/>
    </row>
    <row r="212" spans="1:13" s="93" customFormat="1" ht="15.75">
      <c r="A212" s="91"/>
      <c r="B212" s="96" t="s">
        <v>516</v>
      </c>
      <c r="C212" s="94"/>
      <c r="D212" s="94"/>
      <c r="E212" s="94"/>
      <c r="F212" s="103">
        <f>F205+F198+F191+F184+F177</f>
        <v>3226.94</v>
      </c>
      <c r="G212" s="112">
        <v>5</v>
      </c>
    </row>
    <row r="213" spans="1:13" ht="14.25">
      <c r="A213" s="13" t="s">
        <v>75</v>
      </c>
      <c r="B213" s="22" t="s">
        <v>76</v>
      </c>
      <c r="C213" s="70" t="s">
        <v>7</v>
      </c>
      <c r="D213" s="72">
        <v>1200</v>
      </c>
      <c r="E213" s="52"/>
      <c r="F213" s="92"/>
      <c r="G213" s="111"/>
    </row>
    <row r="214" spans="1:13" s="93" customFormat="1" ht="15">
      <c r="A214" s="91"/>
      <c r="B214" s="119" t="s">
        <v>501</v>
      </c>
      <c r="C214" s="140" t="s">
        <v>7</v>
      </c>
      <c r="D214" s="155">
        <v>1200</v>
      </c>
      <c r="E214" s="126">
        <v>1.2</v>
      </c>
      <c r="F214" s="103">
        <f>D214*E214</f>
        <v>1440</v>
      </c>
      <c r="G214" s="112">
        <v>3</v>
      </c>
      <c r="H214" s="84"/>
    </row>
    <row r="215" spans="1:13" s="93" customFormat="1" ht="15">
      <c r="A215" s="91"/>
      <c r="B215" s="119" t="s">
        <v>512</v>
      </c>
      <c r="C215" s="140" t="s">
        <v>7</v>
      </c>
      <c r="D215" s="136">
        <v>1200</v>
      </c>
      <c r="E215" s="126">
        <v>0.88</v>
      </c>
      <c r="F215" s="103">
        <f t="shared" ref="F215" si="76">MMULT(D215,E215)</f>
        <v>1056</v>
      </c>
      <c r="G215" s="112">
        <v>1</v>
      </c>
      <c r="H215" s="117"/>
    </row>
    <row r="216" spans="1:13" s="93" customFormat="1" ht="15">
      <c r="A216" s="91"/>
      <c r="B216" s="119" t="s">
        <v>516</v>
      </c>
      <c r="C216" s="140" t="s">
        <v>7</v>
      </c>
      <c r="D216" s="155">
        <v>1200</v>
      </c>
      <c r="E216" s="126">
        <v>1.0894999999999999</v>
      </c>
      <c r="F216" s="103">
        <f t="shared" ref="F216" si="77">D216*E216</f>
        <v>1307.3999999999999</v>
      </c>
      <c r="G216" s="112">
        <v>2</v>
      </c>
    </row>
    <row r="217" spans="1:13">
      <c r="A217" s="13" t="s">
        <v>77</v>
      </c>
      <c r="B217" s="22" t="s">
        <v>78</v>
      </c>
      <c r="C217" s="70" t="s">
        <v>7</v>
      </c>
      <c r="D217" s="72">
        <v>6600</v>
      </c>
      <c r="E217" s="52"/>
      <c r="F217" s="92"/>
      <c r="G217" s="111"/>
    </row>
    <row r="218" spans="1:13" s="93" customFormat="1" ht="15">
      <c r="A218" s="91"/>
      <c r="B218" s="119" t="s">
        <v>501</v>
      </c>
      <c r="C218" s="140" t="s">
        <v>7</v>
      </c>
      <c r="D218" s="155">
        <v>6600</v>
      </c>
      <c r="E218" s="126">
        <v>0.45</v>
      </c>
      <c r="F218" s="103">
        <f>D218*E218</f>
        <v>2970</v>
      </c>
      <c r="G218" s="112">
        <v>4</v>
      </c>
    </row>
    <row r="219" spans="1:13" s="93" customFormat="1" ht="15">
      <c r="A219" s="91"/>
      <c r="B219" s="119" t="s">
        <v>502</v>
      </c>
      <c r="C219" s="140" t="s">
        <v>7</v>
      </c>
      <c r="D219" s="136">
        <v>6600</v>
      </c>
      <c r="E219" s="126">
        <v>0.31</v>
      </c>
      <c r="F219" s="103">
        <v>2046</v>
      </c>
      <c r="G219" s="112">
        <v>2</v>
      </c>
    </row>
    <row r="220" spans="1:13" s="93" customFormat="1" ht="15">
      <c r="A220" s="91"/>
      <c r="B220" s="119" t="s">
        <v>513</v>
      </c>
      <c r="C220" s="140" t="s">
        <v>7</v>
      </c>
      <c r="D220" s="155">
        <v>6600</v>
      </c>
      <c r="E220" s="126">
        <v>0.28999999999999998</v>
      </c>
      <c r="F220" s="105">
        <v>1914</v>
      </c>
      <c r="G220" s="112">
        <v>1</v>
      </c>
      <c r="H220" s="107"/>
    </row>
    <row r="221" spans="1:13" s="93" customFormat="1" ht="15">
      <c r="A221" s="91"/>
      <c r="B221" s="119" t="s">
        <v>516</v>
      </c>
      <c r="C221" s="140" t="s">
        <v>7</v>
      </c>
      <c r="D221" s="155">
        <v>6600</v>
      </c>
      <c r="E221" s="126">
        <v>0.32579999999999998</v>
      </c>
      <c r="F221" s="103">
        <f t="shared" ref="F221" si="78">D221*E221</f>
        <v>2150.2799999999997</v>
      </c>
      <c r="G221" s="112">
        <v>3</v>
      </c>
    </row>
    <row r="222" spans="1:13" s="44" customFormat="1">
      <c r="A222" s="56"/>
      <c r="B222" s="56" t="s">
        <v>79</v>
      </c>
      <c r="C222" s="56"/>
      <c r="D222" s="56"/>
      <c r="E222" s="57"/>
      <c r="F222" s="57"/>
      <c r="G222" s="111"/>
      <c r="H222" s="144"/>
    </row>
    <row r="223" spans="1:13" ht="14.25">
      <c r="A223" s="6" t="s">
        <v>80</v>
      </c>
      <c r="B223" s="24" t="s">
        <v>81</v>
      </c>
      <c r="C223" s="71" t="s">
        <v>7</v>
      </c>
      <c r="D223" s="64">
        <v>1000</v>
      </c>
      <c r="E223" s="52"/>
      <c r="F223" s="92"/>
      <c r="G223" s="111"/>
    </row>
    <row r="224" spans="1:13" s="93" customFormat="1" ht="15">
      <c r="A224" s="91"/>
      <c r="B224" s="156" t="s">
        <v>513</v>
      </c>
      <c r="C224" s="135" t="s">
        <v>7</v>
      </c>
      <c r="D224" s="157">
        <v>1000</v>
      </c>
      <c r="E224" s="126">
        <v>0.44</v>
      </c>
      <c r="F224" s="105">
        <v>440</v>
      </c>
      <c r="G224" s="112">
        <v>1</v>
      </c>
    </row>
    <row r="225" spans="1:8" s="93" customFormat="1" ht="15">
      <c r="A225" s="91"/>
      <c r="B225" s="156" t="s">
        <v>516</v>
      </c>
      <c r="C225" s="135" t="s">
        <v>7</v>
      </c>
      <c r="D225" s="157">
        <v>1000</v>
      </c>
      <c r="E225" s="158">
        <v>0.5302</v>
      </c>
      <c r="F225" s="159">
        <f t="shared" ref="F225" si="79">D225*E225</f>
        <v>530.20000000000005</v>
      </c>
      <c r="G225" s="112">
        <v>2</v>
      </c>
    </row>
    <row r="226" spans="1:8" ht="14.25">
      <c r="A226" s="13" t="s">
        <v>82</v>
      </c>
      <c r="B226" s="49" t="s">
        <v>83</v>
      </c>
      <c r="C226" s="73" t="s">
        <v>7</v>
      </c>
      <c r="D226" s="72">
        <v>1200</v>
      </c>
      <c r="E226" s="52"/>
      <c r="F226" s="92"/>
      <c r="G226" s="111"/>
    </row>
    <row r="227" spans="1:8" s="93" customFormat="1" ht="15">
      <c r="A227" s="91"/>
      <c r="B227" s="156" t="s">
        <v>513</v>
      </c>
      <c r="C227" s="140" t="s">
        <v>7</v>
      </c>
      <c r="D227" s="155">
        <v>1200</v>
      </c>
      <c r="E227" s="126">
        <v>0.55000000000000004</v>
      </c>
      <c r="F227" s="105">
        <v>660</v>
      </c>
      <c r="G227" s="112">
        <v>2</v>
      </c>
      <c r="H227" s="84"/>
    </row>
    <row r="228" spans="1:8" s="93" customFormat="1" ht="15">
      <c r="A228" s="91"/>
      <c r="B228" s="156" t="s">
        <v>516</v>
      </c>
      <c r="C228" s="140" t="s">
        <v>7</v>
      </c>
      <c r="D228" s="155">
        <v>1200</v>
      </c>
      <c r="E228" s="158">
        <v>0.6462</v>
      </c>
      <c r="F228" s="159">
        <f t="shared" ref="F228" si="80">D228*E228</f>
        <v>775.43999999999994</v>
      </c>
      <c r="G228" s="112">
        <v>3</v>
      </c>
      <c r="H228" s="84"/>
    </row>
    <row r="229" spans="1:8" s="93" customFormat="1" ht="15">
      <c r="A229" s="91"/>
      <c r="B229" s="156" t="s">
        <v>517</v>
      </c>
      <c r="C229" s="140" t="s">
        <v>7</v>
      </c>
      <c r="D229" s="155">
        <v>1200</v>
      </c>
      <c r="E229" s="160">
        <v>0.43</v>
      </c>
      <c r="F229" s="161">
        <f t="shared" ref="F229" si="81">E229*D229</f>
        <v>516</v>
      </c>
      <c r="G229" s="112">
        <v>1</v>
      </c>
      <c r="H229" s="117"/>
    </row>
    <row r="230" spans="1:8" ht="14.25">
      <c r="A230" s="6" t="s">
        <v>84</v>
      </c>
      <c r="B230" s="7" t="s">
        <v>85</v>
      </c>
      <c r="C230" s="66" t="s">
        <v>7</v>
      </c>
      <c r="D230" s="64">
        <v>700</v>
      </c>
      <c r="E230" s="52"/>
      <c r="F230" s="52"/>
      <c r="G230" s="111"/>
    </row>
    <row r="231" spans="1:8" s="93" customFormat="1" ht="15">
      <c r="A231" s="91"/>
      <c r="B231" s="156" t="s">
        <v>513</v>
      </c>
      <c r="C231" s="102" t="s">
        <v>7</v>
      </c>
      <c r="D231" s="157">
        <v>700</v>
      </c>
      <c r="E231" s="126">
        <v>3.1</v>
      </c>
      <c r="F231" s="105">
        <v>2170</v>
      </c>
      <c r="G231" s="112">
        <v>1</v>
      </c>
    </row>
    <row r="232" spans="1:8" s="93" customFormat="1" ht="15">
      <c r="A232" s="91"/>
      <c r="B232" s="156" t="s">
        <v>516</v>
      </c>
      <c r="C232" s="102" t="s">
        <v>7</v>
      </c>
      <c r="D232" s="157">
        <v>700</v>
      </c>
      <c r="E232" s="158">
        <v>4.8554000000000004</v>
      </c>
      <c r="F232" s="159">
        <f t="shared" ref="F232" si="82">D232*E232</f>
        <v>3398.78</v>
      </c>
      <c r="G232" s="112">
        <v>2</v>
      </c>
    </row>
    <row r="233" spans="1:8" ht="14.25">
      <c r="A233" s="6" t="s">
        <v>86</v>
      </c>
      <c r="B233" s="24" t="s">
        <v>87</v>
      </c>
      <c r="C233" s="71" t="s">
        <v>7</v>
      </c>
      <c r="D233" s="64">
        <v>300</v>
      </c>
      <c r="E233" s="52"/>
      <c r="F233" s="52"/>
      <c r="G233" s="111"/>
      <c r="H233" s="84"/>
    </row>
    <row r="234" spans="1:8" s="93" customFormat="1" ht="15">
      <c r="A234" s="91"/>
      <c r="B234" s="119" t="s">
        <v>512</v>
      </c>
      <c r="C234" s="135" t="s">
        <v>7</v>
      </c>
      <c r="D234" s="157">
        <v>300</v>
      </c>
      <c r="E234" s="162">
        <v>0.4</v>
      </c>
      <c r="F234" s="103">
        <f>D234*E234</f>
        <v>120</v>
      </c>
      <c r="G234" s="112">
        <v>1</v>
      </c>
      <c r="H234" s="117"/>
    </row>
    <row r="235" spans="1:8" s="93" customFormat="1" ht="15">
      <c r="A235" s="91"/>
      <c r="B235" s="156" t="s">
        <v>513</v>
      </c>
      <c r="C235" s="135" t="s">
        <v>7</v>
      </c>
      <c r="D235" s="157">
        <v>300</v>
      </c>
      <c r="E235" s="126">
        <v>0.60829999999999995</v>
      </c>
      <c r="F235" s="105">
        <v>182.49</v>
      </c>
      <c r="G235" s="112">
        <v>2</v>
      </c>
    </row>
    <row r="236" spans="1:8" s="93" customFormat="1" ht="15">
      <c r="A236" s="91"/>
      <c r="B236" s="156" t="s">
        <v>516</v>
      </c>
      <c r="C236" s="135" t="s">
        <v>7</v>
      </c>
      <c r="D236" s="157">
        <v>300</v>
      </c>
      <c r="E236" s="158">
        <v>0.74109999999999998</v>
      </c>
      <c r="F236" s="159">
        <f t="shared" ref="F236" si="83">D236*E236</f>
        <v>222.32999999999998</v>
      </c>
      <c r="G236" s="112">
        <v>3</v>
      </c>
    </row>
    <row r="237" spans="1:8" ht="14.25">
      <c r="A237" s="6" t="s">
        <v>88</v>
      </c>
      <c r="B237" s="7" t="s">
        <v>89</v>
      </c>
      <c r="C237" s="66"/>
      <c r="D237" s="64"/>
      <c r="E237" s="52"/>
      <c r="F237" s="52"/>
      <c r="G237" s="111"/>
    </row>
    <row r="238" spans="1:8" s="93" customFormat="1" ht="15">
      <c r="A238" s="91"/>
      <c r="B238" s="119" t="s">
        <v>502</v>
      </c>
      <c r="C238" s="102"/>
      <c r="D238" s="151"/>
      <c r="E238" s="92"/>
      <c r="F238" s="92"/>
      <c r="G238" s="112"/>
    </row>
    <row r="239" spans="1:8" s="93" customFormat="1" ht="14.25">
      <c r="A239" s="91"/>
      <c r="B239" s="119" t="s">
        <v>505</v>
      </c>
      <c r="C239" s="120"/>
      <c r="D239" s="121"/>
      <c r="E239" s="92"/>
      <c r="F239" s="92"/>
      <c r="G239" s="112"/>
    </row>
    <row r="240" spans="1:8" s="93" customFormat="1" ht="14.25">
      <c r="A240" s="91"/>
      <c r="B240" s="119" t="s">
        <v>512</v>
      </c>
      <c r="C240" s="120"/>
      <c r="D240" s="121"/>
      <c r="E240" s="92"/>
      <c r="F240" s="92"/>
      <c r="G240" s="112"/>
    </row>
    <row r="241" spans="1:7" s="93" customFormat="1" ht="14.25">
      <c r="A241" s="91"/>
      <c r="B241" s="156" t="s">
        <v>513</v>
      </c>
      <c r="C241" s="135"/>
      <c r="D241" s="157"/>
      <c r="E241" s="92"/>
      <c r="F241" s="92"/>
      <c r="G241" s="112"/>
    </row>
    <row r="242" spans="1:7" s="93" customFormat="1" ht="14.25">
      <c r="A242" s="91"/>
      <c r="B242" s="156" t="s">
        <v>514</v>
      </c>
      <c r="C242" s="135"/>
      <c r="D242" s="157"/>
      <c r="E242" s="92"/>
      <c r="F242" s="92"/>
      <c r="G242" s="112"/>
    </row>
    <row r="243" spans="1:7" s="93" customFormat="1" ht="14.25">
      <c r="A243" s="91"/>
      <c r="B243" s="119" t="s">
        <v>516</v>
      </c>
      <c r="C243" s="120"/>
      <c r="D243" s="121"/>
      <c r="E243" s="92"/>
      <c r="F243" s="92"/>
      <c r="G243" s="112"/>
    </row>
    <row r="244" spans="1:7" ht="14.25">
      <c r="A244" s="9" t="s">
        <v>90</v>
      </c>
      <c r="B244" s="10" t="s">
        <v>91</v>
      </c>
      <c r="C244" s="61" t="s">
        <v>7</v>
      </c>
      <c r="D244" s="62">
        <v>4000</v>
      </c>
      <c r="E244" s="52"/>
      <c r="F244" s="52"/>
      <c r="G244" s="111"/>
    </row>
    <row r="245" spans="1:7" s="93" customFormat="1" ht="15">
      <c r="A245" s="91"/>
      <c r="B245" s="119" t="s">
        <v>502</v>
      </c>
      <c r="C245" s="102" t="s">
        <v>7</v>
      </c>
      <c r="D245" s="125">
        <v>4000</v>
      </c>
      <c r="E245" s="126">
        <v>4.8000000000000001E-2</v>
      </c>
      <c r="F245" s="127">
        <v>192</v>
      </c>
      <c r="G245" s="112"/>
    </row>
    <row r="246" spans="1:7" s="93" customFormat="1" ht="15">
      <c r="A246" s="91"/>
      <c r="B246" s="119" t="s">
        <v>505</v>
      </c>
      <c r="C246" s="102" t="s">
        <v>7</v>
      </c>
      <c r="D246" s="125">
        <v>4000</v>
      </c>
      <c r="E246" s="126">
        <v>0.06</v>
      </c>
      <c r="F246" s="127">
        <f>D246*E246</f>
        <v>240</v>
      </c>
      <c r="G246" s="112"/>
    </row>
    <row r="247" spans="1:7" s="93" customFormat="1" ht="15">
      <c r="A247" s="91"/>
      <c r="B247" s="119" t="s">
        <v>512</v>
      </c>
      <c r="C247" s="102" t="s">
        <v>7</v>
      </c>
      <c r="D247" s="125">
        <v>4000</v>
      </c>
      <c r="E247" s="126">
        <v>6.6000000000000003E-2</v>
      </c>
      <c r="F247" s="127">
        <f>MMULT(D247,E247)</f>
        <v>264</v>
      </c>
      <c r="G247" s="112"/>
    </row>
    <row r="248" spans="1:7" s="93" customFormat="1" ht="15">
      <c r="A248" s="91"/>
      <c r="B248" s="156" t="s">
        <v>513</v>
      </c>
      <c r="C248" s="102" t="s">
        <v>7</v>
      </c>
      <c r="D248" s="125">
        <v>4000</v>
      </c>
      <c r="E248" s="126">
        <v>0.05</v>
      </c>
      <c r="F248" s="129">
        <v>200</v>
      </c>
      <c r="G248" s="112"/>
    </row>
    <row r="249" spans="1:7" s="93" customFormat="1" ht="15">
      <c r="A249" s="91"/>
      <c r="B249" s="156" t="s">
        <v>514</v>
      </c>
      <c r="C249" s="102" t="s">
        <v>7</v>
      </c>
      <c r="D249" s="125">
        <v>4000</v>
      </c>
      <c r="E249" s="126">
        <v>0.09</v>
      </c>
      <c r="F249" s="127">
        <f>D249*E249</f>
        <v>360</v>
      </c>
      <c r="G249" s="112"/>
    </row>
    <row r="250" spans="1:7" s="93" customFormat="1" ht="15">
      <c r="A250" s="91"/>
      <c r="B250" s="156" t="s">
        <v>516</v>
      </c>
      <c r="C250" s="102" t="s">
        <v>7</v>
      </c>
      <c r="D250" s="125">
        <v>4000</v>
      </c>
      <c r="E250" s="158">
        <v>0.1052</v>
      </c>
      <c r="F250" s="163">
        <f t="shared" ref="F250" si="84">D250*E250</f>
        <v>420.8</v>
      </c>
      <c r="G250" s="112"/>
    </row>
    <row r="251" spans="1:7" s="93" customFormat="1">
      <c r="A251" s="123" t="s">
        <v>92</v>
      </c>
      <c r="B251" s="124" t="s">
        <v>93</v>
      </c>
      <c r="C251" s="102" t="s">
        <v>7</v>
      </c>
      <c r="D251" s="112">
        <v>2000</v>
      </c>
      <c r="E251" s="92"/>
      <c r="F251" s="92"/>
      <c r="G251" s="112"/>
    </row>
    <row r="252" spans="1:7" s="93" customFormat="1" ht="15">
      <c r="A252" s="91"/>
      <c r="B252" s="119" t="s">
        <v>502</v>
      </c>
      <c r="C252" s="102" t="s">
        <v>7</v>
      </c>
      <c r="D252" s="125">
        <v>2000</v>
      </c>
      <c r="E252" s="126">
        <v>0.24</v>
      </c>
      <c r="F252" s="127">
        <v>480</v>
      </c>
      <c r="G252" s="112"/>
    </row>
    <row r="253" spans="1:7" s="93" customFormat="1" ht="15">
      <c r="A253" s="91"/>
      <c r="B253" s="119" t="s">
        <v>505</v>
      </c>
      <c r="C253" s="102" t="s">
        <v>7</v>
      </c>
      <c r="D253" s="125">
        <v>2000</v>
      </c>
      <c r="E253" s="126">
        <v>0.24</v>
      </c>
      <c r="F253" s="127">
        <f t="shared" ref="F253" si="85">D253*E253</f>
        <v>480</v>
      </c>
      <c r="G253" s="112"/>
    </row>
    <row r="254" spans="1:7" s="93" customFormat="1" ht="15">
      <c r="A254" s="91"/>
      <c r="B254" s="119" t="s">
        <v>512</v>
      </c>
      <c r="C254" s="102" t="s">
        <v>7</v>
      </c>
      <c r="D254" s="125">
        <v>2000</v>
      </c>
      <c r="E254" s="126">
        <v>0.25</v>
      </c>
      <c r="F254" s="127">
        <f>MMULT(D254,E254)</f>
        <v>500</v>
      </c>
      <c r="G254" s="112"/>
    </row>
    <row r="255" spans="1:7" s="93" customFormat="1" ht="15">
      <c r="A255" s="91"/>
      <c r="B255" s="156" t="s">
        <v>513</v>
      </c>
      <c r="C255" s="102" t="s">
        <v>7</v>
      </c>
      <c r="D255" s="125">
        <v>2000</v>
      </c>
      <c r="E255" s="126">
        <v>0.2</v>
      </c>
      <c r="F255" s="129">
        <v>400</v>
      </c>
      <c r="G255" s="112"/>
    </row>
    <row r="256" spans="1:7" s="93" customFormat="1" ht="15">
      <c r="A256" s="91"/>
      <c r="B256" s="156" t="s">
        <v>514</v>
      </c>
      <c r="C256" s="102" t="s">
        <v>7</v>
      </c>
      <c r="D256" s="125">
        <v>2000</v>
      </c>
      <c r="E256" s="126">
        <v>0.45</v>
      </c>
      <c r="F256" s="127">
        <f>D256*E256</f>
        <v>900</v>
      </c>
      <c r="G256" s="112"/>
    </row>
    <row r="257" spans="1:8" s="93" customFormat="1" ht="15">
      <c r="A257" s="91"/>
      <c r="B257" s="156" t="s">
        <v>516</v>
      </c>
      <c r="C257" s="102" t="s">
        <v>7</v>
      </c>
      <c r="D257" s="125">
        <v>2000</v>
      </c>
      <c r="E257" s="158">
        <v>0.28939999999999999</v>
      </c>
      <c r="F257" s="163">
        <f t="shared" ref="F257" si="86">D257*E257</f>
        <v>578.79999999999995</v>
      </c>
      <c r="G257" s="112"/>
    </row>
    <row r="258" spans="1:8" s="93" customFormat="1" ht="14.25">
      <c r="A258" s="91"/>
      <c r="B258" s="222" t="s">
        <v>522</v>
      </c>
      <c r="C258" s="223"/>
      <c r="D258" s="223"/>
      <c r="E258" s="224"/>
      <c r="F258" s="92"/>
      <c r="G258" s="112"/>
      <c r="H258" s="84"/>
    </row>
    <row r="259" spans="1:8" s="93" customFormat="1" ht="15.75">
      <c r="A259" s="91"/>
      <c r="B259" s="96" t="s">
        <v>502</v>
      </c>
      <c r="C259" s="94"/>
      <c r="D259" s="94"/>
      <c r="E259" s="94"/>
      <c r="F259" s="103">
        <f t="shared" ref="F259:F264" si="87">F252+F245</f>
        <v>672</v>
      </c>
      <c r="G259" s="111">
        <v>2</v>
      </c>
      <c r="H259" s="117"/>
    </row>
    <row r="260" spans="1:8" s="93" customFormat="1" ht="15.75">
      <c r="A260" s="91"/>
      <c r="B260" s="96" t="s">
        <v>505</v>
      </c>
      <c r="C260" s="94"/>
      <c r="D260" s="94"/>
      <c r="E260" s="94"/>
      <c r="F260" s="103">
        <f t="shared" si="87"/>
        <v>720</v>
      </c>
      <c r="G260" s="111">
        <v>3</v>
      </c>
      <c r="H260" s="84"/>
    </row>
    <row r="261" spans="1:8" s="93" customFormat="1" ht="15.75">
      <c r="A261" s="91"/>
      <c r="B261" s="96" t="s">
        <v>512</v>
      </c>
      <c r="C261" s="94"/>
      <c r="D261" s="94"/>
      <c r="E261" s="94"/>
      <c r="F261" s="103">
        <f t="shared" si="87"/>
        <v>764</v>
      </c>
      <c r="G261" s="111">
        <v>4</v>
      </c>
      <c r="H261" s="84"/>
    </row>
    <row r="262" spans="1:8" s="93" customFormat="1" ht="15.75">
      <c r="A262" s="91"/>
      <c r="B262" s="97" t="s">
        <v>513</v>
      </c>
      <c r="C262" s="94"/>
      <c r="D262" s="94"/>
      <c r="E262" s="94"/>
      <c r="F262" s="103">
        <f t="shared" si="87"/>
        <v>600</v>
      </c>
      <c r="G262" s="111">
        <v>1</v>
      </c>
      <c r="H262" s="117"/>
    </row>
    <row r="263" spans="1:8" s="93" customFormat="1" ht="15.75">
      <c r="A263" s="91"/>
      <c r="B263" s="97" t="s">
        <v>514</v>
      </c>
      <c r="C263" s="94"/>
      <c r="D263" s="94"/>
      <c r="E263" s="94"/>
      <c r="F263" s="103">
        <f t="shared" si="87"/>
        <v>1260</v>
      </c>
      <c r="G263" s="112">
        <v>6</v>
      </c>
    </row>
    <row r="264" spans="1:8" s="93" customFormat="1" ht="15.75">
      <c r="A264" s="91"/>
      <c r="B264" s="97" t="s">
        <v>516</v>
      </c>
      <c r="C264" s="94"/>
      <c r="D264" s="94"/>
      <c r="E264" s="94"/>
      <c r="F264" s="103">
        <f t="shared" si="87"/>
        <v>999.59999999999991</v>
      </c>
      <c r="G264" s="112">
        <v>5</v>
      </c>
    </row>
    <row r="265" spans="1:8" ht="15">
      <c r="A265" s="13" t="s">
        <v>94</v>
      </c>
      <c r="B265" s="22" t="s">
        <v>95</v>
      </c>
      <c r="C265" s="74"/>
      <c r="D265" s="77"/>
      <c r="E265" s="52"/>
      <c r="F265" s="52"/>
      <c r="G265" s="111"/>
    </row>
    <row r="266" spans="1:8" s="93" customFormat="1" ht="14.25">
      <c r="A266" s="91"/>
      <c r="B266" s="119" t="s">
        <v>503</v>
      </c>
      <c r="C266" s="120"/>
      <c r="D266" s="121"/>
      <c r="E266" s="92"/>
      <c r="F266" s="92"/>
      <c r="G266" s="112"/>
    </row>
    <row r="267" spans="1:8" s="93" customFormat="1" ht="14.25">
      <c r="A267" s="91"/>
      <c r="B267" s="119" t="s">
        <v>512</v>
      </c>
      <c r="C267" s="120"/>
      <c r="D267" s="121"/>
      <c r="E267" s="92"/>
      <c r="F267" s="92"/>
      <c r="G267" s="112"/>
    </row>
    <row r="268" spans="1:8" s="93" customFormat="1" ht="14.25">
      <c r="A268" s="91"/>
      <c r="B268" s="119" t="s">
        <v>516</v>
      </c>
      <c r="C268" s="120"/>
      <c r="D268" s="121"/>
      <c r="E268" s="92"/>
      <c r="F268" s="92"/>
      <c r="G268" s="112"/>
    </row>
    <row r="269" spans="1:8" s="93" customFormat="1">
      <c r="A269" s="123" t="s">
        <v>96</v>
      </c>
      <c r="B269" s="124" t="s">
        <v>97</v>
      </c>
      <c r="C269" s="102" t="s">
        <v>7</v>
      </c>
      <c r="D269" s="112">
        <v>1000</v>
      </c>
      <c r="E269" s="92"/>
      <c r="F269" s="92"/>
      <c r="G269" s="112"/>
    </row>
    <row r="270" spans="1:8" s="93" customFormat="1" ht="15">
      <c r="A270" s="91"/>
      <c r="B270" s="119" t="s">
        <v>503</v>
      </c>
      <c r="C270" s="102" t="s">
        <v>7</v>
      </c>
      <c r="D270" s="125">
        <v>1000</v>
      </c>
      <c r="E270" s="126">
        <v>1.25</v>
      </c>
      <c r="F270" s="127">
        <f>D270*E270</f>
        <v>1250</v>
      </c>
      <c r="G270" s="112"/>
    </row>
    <row r="271" spans="1:8" s="93" customFormat="1" ht="15">
      <c r="A271" s="91"/>
      <c r="B271" s="119" t="s">
        <v>512</v>
      </c>
      <c r="C271" s="102" t="s">
        <v>7</v>
      </c>
      <c r="D271" s="125">
        <v>1000</v>
      </c>
      <c r="E271" s="126">
        <v>0.66</v>
      </c>
      <c r="F271" s="127">
        <f>MMULT(D271,E271)</f>
        <v>660</v>
      </c>
      <c r="G271" s="112"/>
    </row>
    <row r="272" spans="1:8" s="93" customFormat="1" ht="15">
      <c r="A272" s="91"/>
      <c r="B272" s="156" t="s">
        <v>516</v>
      </c>
      <c r="C272" s="102" t="s">
        <v>7</v>
      </c>
      <c r="D272" s="125">
        <v>1000</v>
      </c>
      <c r="E272" s="164">
        <v>1.0813999999999999</v>
      </c>
      <c r="F272" s="163">
        <f t="shared" ref="F272" si="88">D272*E272</f>
        <v>1081.3999999999999</v>
      </c>
      <c r="G272" s="112"/>
    </row>
    <row r="273" spans="1:7" s="93" customFormat="1">
      <c r="A273" s="123" t="s">
        <v>98</v>
      </c>
      <c r="B273" s="165" t="s">
        <v>99</v>
      </c>
      <c r="C273" s="102" t="s">
        <v>7</v>
      </c>
      <c r="D273" s="112">
        <v>40</v>
      </c>
      <c r="E273" s="92"/>
      <c r="F273" s="92"/>
      <c r="G273" s="112"/>
    </row>
    <row r="274" spans="1:7" s="93" customFormat="1" ht="15">
      <c r="A274" s="91"/>
      <c r="B274" s="119" t="s">
        <v>503</v>
      </c>
      <c r="C274" s="102" t="s">
        <v>7</v>
      </c>
      <c r="D274" s="125">
        <v>40</v>
      </c>
      <c r="E274" s="126">
        <v>10</v>
      </c>
      <c r="F274" s="127">
        <f t="shared" ref="F274" si="89">D274*E274</f>
        <v>400</v>
      </c>
      <c r="G274" s="112"/>
    </row>
    <row r="275" spans="1:7" s="93" customFormat="1" ht="15">
      <c r="A275" s="91"/>
      <c r="B275" s="119" t="s">
        <v>512</v>
      </c>
      <c r="C275" s="102" t="s">
        <v>7</v>
      </c>
      <c r="D275" s="125">
        <v>40</v>
      </c>
      <c r="E275" s="126">
        <v>4.4000000000000004</v>
      </c>
      <c r="F275" s="127">
        <f t="shared" ref="F275" si="90">MMULT(D275,E275)</f>
        <v>176</v>
      </c>
      <c r="G275" s="112"/>
    </row>
    <row r="276" spans="1:7" s="93" customFormat="1" ht="15">
      <c r="A276" s="91"/>
      <c r="B276" s="156" t="s">
        <v>516</v>
      </c>
      <c r="C276" s="102" t="s">
        <v>7</v>
      </c>
      <c r="D276" s="125">
        <v>40</v>
      </c>
      <c r="E276" s="164">
        <v>8.6146999999999991</v>
      </c>
      <c r="F276" s="163">
        <f t="shared" ref="F276" si="91">D276*E276</f>
        <v>344.58799999999997</v>
      </c>
      <c r="G276" s="112"/>
    </row>
    <row r="277" spans="1:7" s="93" customFormat="1">
      <c r="A277" s="137" t="s">
        <v>100</v>
      </c>
      <c r="B277" s="152" t="s">
        <v>101</v>
      </c>
      <c r="C277" s="135" t="s">
        <v>7</v>
      </c>
      <c r="D277" s="112">
        <v>400</v>
      </c>
      <c r="E277" s="92"/>
      <c r="F277" s="92"/>
      <c r="G277" s="112"/>
    </row>
    <row r="278" spans="1:7" s="93" customFormat="1" ht="15">
      <c r="A278" s="91"/>
      <c r="B278" s="119" t="s">
        <v>503</v>
      </c>
      <c r="C278" s="135" t="s">
        <v>7</v>
      </c>
      <c r="D278" s="125">
        <v>400</v>
      </c>
      <c r="E278" s="126">
        <v>13</v>
      </c>
      <c r="F278" s="127">
        <f t="shared" ref="F278" si="92">D278*E278</f>
        <v>5200</v>
      </c>
      <c r="G278" s="112"/>
    </row>
    <row r="279" spans="1:7" s="93" customFormat="1" ht="15">
      <c r="A279" s="91"/>
      <c r="B279" s="119" t="s">
        <v>512</v>
      </c>
      <c r="C279" s="135" t="s">
        <v>7</v>
      </c>
      <c r="D279" s="125">
        <v>400</v>
      </c>
      <c r="E279" s="126">
        <v>5.23</v>
      </c>
      <c r="F279" s="127">
        <f t="shared" ref="F279" si="93">MMULT(D279,E279)</f>
        <v>2092</v>
      </c>
      <c r="G279" s="112"/>
    </row>
    <row r="280" spans="1:7" s="93" customFormat="1" ht="15">
      <c r="A280" s="91"/>
      <c r="B280" s="156" t="s">
        <v>516</v>
      </c>
      <c r="C280" s="135" t="s">
        <v>7</v>
      </c>
      <c r="D280" s="125">
        <v>400</v>
      </c>
      <c r="E280" s="164">
        <v>7.4283999999999999</v>
      </c>
      <c r="F280" s="163">
        <f t="shared" ref="F280" si="94">D280*E280</f>
        <v>2971.36</v>
      </c>
      <c r="G280" s="112"/>
    </row>
    <row r="281" spans="1:7" s="93" customFormat="1" ht="14.25">
      <c r="A281" s="123" t="s">
        <v>102</v>
      </c>
      <c r="B281" s="124" t="s">
        <v>103</v>
      </c>
      <c r="C281" s="102" t="s">
        <v>7</v>
      </c>
      <c r="D281" s="112">
        <v>8</v>
      </c>
      <c r="E281" s="92"/>
      <c r="F281" s="92"/>
      <c r="G281" s="112"/>
    </row>
    <row r="282" spans="1:7" s="93" customFormat="1" ht="15">
      <c r="A282" s="91"/>
      <c r="B282" s="119" t="s">
        <v>503</v>
      </c>
      <c r="C282" s="102" t="s">
        <v>7</v>
      </c>
      <c r="D282" s="125">
        <v>8</v>
      </c>
      <c r="E282" s="126">
        <v>9.9</v>
      </c>
      <c r="F282" s="127">
        <f t="shared" ref="F282" si="95">D282*E282</f>
        <v>79.2</v>
      </c>
      <c r="G282" s="112"/>
    </row>
    <row r="283" spans="1:7" s="93" customFormat="1" ht="15">
      <c r="A283" s="91"/>
      <c r="B283" s="119" t="s">
        <v>512</v>
      </c>
      <c r="C283" s="102" t="s">
        <v>7</v>
      </c>
      <c r="D283" s="125">
        <v>8</v>
      </c>
      <c r="E283" s="126">
        <v>3.88</v>
      </c>
      <c r="F283" s="127">
        <f t="shared" ref="F283" si="96">MMULT(D283,E283)</f>
        <v>31.04</v>
      </c>
      <c r="G283" s="112"/>
    </row>
    <row r="284" spans="1:7" s="93" customFormat="1" ht="15">
      <c r="A284" s="91"/>
      <c r="B284" s="156" t="s">
        <v>516</v>
      </c>
      <c r="C284" s="102" t="s">
        <v>7</v>
      </c>
      <c r="D284" s="125">
        <v>8</v>
      </c>
      <c r="E284" s="164">
        <v>6.5438999999999998</v>
      </c>
      <c r="F284" s="163">
        <f t="shared" ref="F284" si="97">D284*E284</f>
        <v>52.351199999999999</v>
      </c>
      <c r="G284" s="112"/>
    </row>
    <row r="285" spans="1:7" s="93" customFormat="1" ht="38.25">
      <c r="A285" s="123" t="s">
        <v>104</v>
      </c>
      <c r="B285" s="165" t="s">
        <v>105</v>
      </c>
      <c r="C285" s="102" t="s">
        <v>7</v>
      </c>
      <c r="D285" s="112">
        <v>1000</v>
      </c>
      <c r="E285" s="92"/>
      <c r="F285" s="92"/>
      <c r="G285" s="112"/>
    </row>
    <row r="286" spans="1:7" s="93" customFormat="1" ht="15">
      <c r="A286" s="91"/>
      <c r="B286" s="119" t="s">
        <v>503</v>
      </c>
      <c r="C286" s="102" t="s">
        <v>7</v>
      </c>
      <c r="D286" s="125">
        <v>1000</v>
      </c>
      <c r="E286" s="126">
        <v>3.75</v>
      </c>
      <c r="F286" s="127">
        <f t="shared" ref="F286" si="98">D286*E286</f>
        <v>3750</v>
      </c>
      <c r="G286" s="112"/>
    </row>
    <row r="287" spans="1:7" s="93" customFormat="1" ht="15">
      <c r="A287" s="91"/>
      <c r="B287" s="119" t="s">
        <v>512</v>
      </c>
      <c r="C287" s="102" t="s">
        <v>7</v>
      </c>
      <c r="D287" s="125">
        <v>1000</v>
      </c>
      <c r="E287" s="126">
        <v>1.5</v>
      </c>
      <c r="F287" s="127">
        <f t="shared" ref="F287" si="99">MMULT(D287,E287)</f>
        <v>1500</v>
      </c>
      <c r="G287" s="112"/>
    </row>
    <row r="288" spans="1:7" s="93" customFormat="1" ht="15">
      <c r="A288" s="91"/>
      <c r="B288" s="156" t="s">
        <v>516</v>
      </c>
      <c r="C288" s="102" t="s">
        <v>7</v>
      </c>
      <c r="D288" s="125">
        <v>1000</v>
      </c>
      <c r="E288" s="164">
        <v>3.8542000000000001</v>
      </c>
      <c r="F288" s="163">
        <f t="shared" ref="F288" si="100">D288*E288</f>
        <v>3854.2000000000003</v>
      </c>
      <c r="G288" s="112"/>
    </row>
    <row r="289" spans="1:11" s="93" customFormat="1">
      <c r="A289" s="166" t="s">
        <v>106</v>
      </c>
      <c r="B289" s="167" t="s">
        <v>107</v>
      </c>
      <c r="C289" s="140" t="s">
        <v>7</v>
      </c>
      <c r="D289" s="115">
        <v>1000</v>
      </c>
      <c r="E289" s="92"/>
      <c r="F289" s="92"/>
      <c r="G289" s="112"/>
    </row>
    <row r="290" spans="1:11" s="93" customFormat="1" ht="15">
      <c r="A290" s="91"/>
      <c r="B290" s="119" t="s">
        <v>503</v>
      </c>
      <c r="C290" s="140" t="s">
        <v>7</v>
      </c>
      <c r="D290" s="136">
        <v>1000</v>
      </c>
      <c r="E290" s="126">
        <v>1.85</v>
      </c>
      <c r="F290" s="127">
        <f t="shared" ref="F290" si="101">D290*E290</f>
        <v>1850</v>
      </c>
      <c r="G290" s="112"/>
    </row>
    <row r="291" spans="1:11" s="93" customFormat="1" ht="15">
      <c r="A291" s="91"/>
      <c r="B291" s="119" t="s">
        <v>512</v>
      </c>
      <c r="C291" s="140" t="s">
        <v>7</v>
      </c>
      <c r="D291" s="136">
        <v>1000</v>
      </c>
      <c r="E291" s="126">
        <v>2.2000000000000002</v>
      </c>
      <c r="F291" s="127">
        <f t="shared" ref="F291" si="102">MMULT(D291,E291)</f>
        <v>2200</v>
      </c>
      <c r="G291" s="112"/>
    </row>
    <row r="292" spans="1:11" s="93" customFormat="1" ht="15">
      <c r="A292" s="91"/>
      <c r="B292" s="156" t="s">
        <v>516</v>
      </c>
      <c r="C292" s="140" t="s">
        <v>7</v>
      </c>
      <c r="D292" s="136">
        <v>1000</v>
      </c>
      <c r="E292" s="164">
        <v>2.5236000000000001</v>
      </c>
      <c r="F292" s="163">
        <f t="shared" ref="F292" si="103">D292*E292</f>
        <v>2523.6</v>
      </c>
      <c r="G292" s="112"/>
    </row>
    <row r="293" spans="1:11" s="93" customFormat="1" ht="14.25">
      <c r="A293" s="91"/>
      <c r="B293" s="222" t="s">
        <v>522</v>
      </c>
      <c r="C293" s="223"/>
      <c r="D293" s="223"/>
      <c r="E293" s="224"/>
      <c r="F293" s="92"/>
      <c r="G293" s="112"/>
    </row>
    <row r="294" spans="1:11" s="93" customFormat="1" ht="15.75">
      <c r="A294" s="91"/>
      <c r="B294" s="96" t="s">
        <v>503</v>
      </c>
      <c r="C294" s="94"/>
      <c r="D294" s="94"/>
      <c r="E294" s="94"/>
      <c r="F294" s="103">
        <f>F290+F286+F282+F278+F274+F270</f>
        <v>12529.2</v>
      </c>
      <c r="G294" s="112">
        <v>3</v>
      </c>
      <c r="H294" s="84"/>
    </row>
    <row r="295" spans="1:11" s="93" customFormat="1" ht="15.75">
      <c r="A295" s="91"/>
      <c r="B295" s="96" t="s">
        <v>512</v>
      </c>
      <c r="C295" s="94"/>
      <c r="D295" s="94"/>
      <c r="E295" s="94"/>
      <c r="F295" s="103">
        <f>F291+F287+F283+F279+F275+F271</f>
        <v>6659.04</v>
      </c>
      <c r="G295" s="111">
        <v>1</v>
      </c>
      <c r="H295" s="117"/>
    </row>
    <row r="296" spans="1:11" s="93" customFormat="1" ht="15.75">
      <c r="A296" s="91"/>
      <c r="B296" s="97" t="s">
        <v>516</v>
      </c>
      <c r="C296" s="94"/>
      <c r="D296" s="94"/>
      <c r="E296" s="94"/>
      <c r="F296" s="103">
        <f>F292+F288+F284+F280+F276+F272</f>
        <v>10827.4992</v>
      </c>
      <c r="G296" s="112">
        <v>2</v>
      </c>
    </row>
    <row r="297" spans="1:11" ht="15">
      <c r="A297" s="6" t="s">
        <v>108</v>
      </c>
      <c r="B297" s="7" t="s">
        <v>109</v>
      </c>
      <c r="C297" s="66"/>
      <c r="D297" s="78"/>
      <c r="E297" s="52"/>
      <c r="F297" s="52"/>
      <c r="G297" s="111"/>
    </row>
    <row r="298" spans="1:11" s="93" customFormat="1" ht="14.25">
      <c r="A298" s="91"/>
      <c r="B298" s="156" t="s">
        <v>513</v>
      </c>
      <c r="C298" s="135"/>
      <c r="D298" s="157"/>
      <c r="E298" s="92"/>
      <c r="F298" s="92"/>
      <c r="G298" s="112"/>
    </row>
    <row r="299" spans="1:11" s="93" customFormat="1" ht="14.25">
      <c r="A299" s="91"/>
      <c r="B299" s="119" t="s">
        <v>516</v>
      </c>
      <c r="C299" s="120"/>
      <c r="D299" s="121"/>
      <c r="E299" s="92"/>
      <c r="F299" s="92"/>
      <c r="G299" s="112"/>
    </row>
    <row r="300" spans="1:11" s="145" customFormat="1" ht="15">
      <c r="A300" s="137" t="s">
        <v>110</v>
      </c>
      <c r="B300" s="152" t="s">
        <v>111</v>
      </c>
      <c r="C300" s="140" t="s">
        <v>7</v>
      </c>
      <c r="D300" s="115">
        <v>60</v>
      </c>
      <c r="E300" s="168"/>
      <c r="F300" s="168"/>
      <c r="G300" s="115"/>
      <c r="H300" s="108"/>
      <c r="I300" s="108"/>
      <c r="J300" s="108"/>
      <c r="K300" s="108"/>
    </row>
    <row r="301" spans="1:11" s="93" customFormat="1" ht="15">
      <c r="A301" s="91"/>
      <c r="B301" s="156" t="s">
        <v>513</v>
      </c>
      <c r="C301" s="140" t="s">
        <v>7</v>
      </c>
      <c r="D301" s="136">
        <v>60</v>
      </c>
      <c r="E301" s="169">
        <v>0.55000000000000004</v>
      </c>
      <c r="F301" s="170">
        <v>33</v>
      </c>
      <c r="G301" s="112"/>
    </row>
    <row r="302" spans="1:11" s="93" customFormat="1" ht="15">
      <c r="A302" s="91"/>
      <c r="B302" s="156" t="s">
        <v>516</v>
      </c>
      <c r="C302" s="140" t="s">
        <v>7</v>
      </c>
      <c r="D302" s="136">
        <v>60</v>
      </c>
      <c r="E302" s="171">
        <v>0.69540000000000002</v>
      </c>
      <c r="F302" s="163">
        <f t="shared" ref="F302" si="104">D302*E302</f>
        <v>41.724000000000004</v>
      </c>
      <c r="G302" s="112"/>
    </row>
    <row r="303" spans="1:11" s="145" customFormat="1" ht="14.25">
      <c r="A303" s="137" t="s">
        <v>112</v>
      </c>
      <c r="B303" s="152" t="s">
        <v>113</v>
      </c>
      <c r="C303" s="140" t="s">
        <v>7</v>
      </c>
      <c r="D303" s="115">
        <v>500</v>
      </c>
      <c r="E303" s="168"/>
      <c r="F303" s="168"/>
      <c r="G303" s="115"/>
    </row>
    <row r="304" spans="1:11" s="93" customFormat="1" ht="15">
      <c r="A304" s="91"/>
      <c r="B304" s="156" t="s">
        <v>513</v>
      </c>
      <c r="C304" s="140" t="s">
        <v>7</v>
      </c>
      <c r="D304" s="136">
        <v>500</v>
      </c>
      <c r="E304" s="169">
        <v>0.55000000000000004</v>
      </c>
      <c r="F304" s="170">
        <v>275</v>
      </c>
      <c r="G304" s="112"/>
    </row>
    <row r="305" spans="1:7" s="93" customFormat="1" ht="15">
      <c r="A305" s="91"/>
      <c r="B305" s="156" t="s">
        <v>516</v>
      </c>
      <c r="C305" s="140" t="s">
        <v>7</v>
      </c>
      <c r="D305" s="136">
        <v>500</v>
      </c>
      <c r="E305" s="171">
        <v>0.69540000000000002</v>
      </c>
      <c r="F305" s="163">
        <f t="shared" ref="F305" si="105">D305*E305</f>
        <v>347.7</v>
      </c>
      <c r="G305" s="112"/>
    </row>
    <row r="306" spans="1:7" s="145" customFormat="1" ht="14.25">
      <c r="A306" s="137" t="s">
        <v>114</v>
      </c>
      <c r="B306" s="152" t="s">
        <v>115</v>
      </c>
      <c r="C306" s="140" t="s">
        <v>7</v>
      </c>
      <c r="D306" s="115">
        <v>360</v>
      </c>
      <c r="E306" s="168"/>
      <c r="F306" s="168"/>
      <c r="G306" s="115"/>
    </row>
    <row r="307" spans="1:7" s="93" customFormat="1" ht="15">
      <c r="A307" s="91"/>
      <c r="B307" s="156" t="s">
        <v>513</v>
      </c>
      <c r="C307" s="140" t="s">
        <v>7</v>
      </c>
      <c r="D307" s="136">
        <v>360</v>
      </c>
      <c r="E307" s="169">
        <v>0.55000000000000004</v>
      </c>
      <c r="F307" s="170">
        <v>198</v>
      </c>
      <c r="G307" s="112"/>
    </row>
    <row r="308" spans="1:7" s="93" customFormat="1" ht="15">
      <c r="A308" s="91"/>
      <c r="B308" s="156" t="s">
        <v>516</v>
      </c>
      <c r="C308" s="140" t="s">
        <v>7</v>
      </c>
      <c r="D308" s="136">
        <v>360</v>
      </c>
      <c r="E308" s="171">
        <v>0.69540000000000002</v>
      </c>
      <c r="F308" s="163">
        <f t="shared" ref="F308" si="106">D308*E308</f>
        <v>250.34399999999999</v>
      </c>
      <c r="G308" s="112"/>
    </row>
    <row r="309" spans="1:7" s="145" customFormat="1" ht="14.25">
      <c r="A309" s="137" t="s">
        <v>116</v>
      </c>
      <c r="B309" s="152" t="s">
        <v>117</v>
      </c>
      <c r="C309" s="140" t="s">
        <v>7</v>
      </c>
      <c r="D309" s="115">
        <v>40</v>
      </c>
      <c r="E309" s="168"/>
      <c r="F309" s="168"/>
      <c r="G309" s="115"/>
    </row>
    <row r="310" spans="1:7" s="93" customFormat="1" ht="15">
      <c r="A310" s="91"/>
      <c r="B310" s="156" t="s">
        <v>513</v>
      </c>
      <c r="C310" s="140" t="s">
        <v>7</v>
      </c>
      <c r="D310" s="136">
        <v>40</v>
      </c>
      <c r="E310" s="169">
        <v>0.7</v>
      </c>
      <c r="F310" s="170">
        <v>28</v>
      </c>
      <c r="G310" s="112"/>
    </row>
    <row r="311" spans="1:7" s="93" customFormat="1" ht="15">
      <c r="A311" s="91"/>
      <c r="B311" s="156" t="s">
        <v>516</v>
      </c>
      <c r="C311" s="140" t="s">
        <v>7</v>
      </c>
      <c r="D311" s="136">
        <v>40</v>
      </c>
      <c r="E311" s="171">
        <v>13.9587</v>
      </c>
      <c r="F311" s="163">
        <f t="shared" ref="F311" si="107">D311*E311</f>
        <v>558.34799999999996</v>
      </c>
      <c r="G311" s="112"/>
    </row>
    <row r="312" spans="1:7" s="145" customFormat="1" ht="14.25">
      <c r="A312" s="137" t="s">
        <v>118</v>
      </c>
      <c r="B312" s="152" t="s">
        <v>119</v>
      </c>
      <c r="C312" s="140" t="s">
        <v>7</v>
      </c>
      <c r="D312" s="115">
        <v>300</v>
      </c>
      <c r="E312" s="168"/>
      <c r="F312" s="168"/>
      <c r="G312" s="115"/>
    </row>
    <row r="313" spans="1:7" s="93" customFormat="1" ht="15">
      <c r="A313" s="91"/>
      <c r="B313" s="156" t="s">
        <v>513</v>
      </c>
      <c r="C313" s="140" t="s">
        <v>7</v>
      </c>
      <c r="D313" s="136">
        <v>300</v>
      </c>
      <c r="E313" s="169">
        <v>0.14169999999999999</v>
      </c>
      <c r="F313" s="170">
        <v>42.51</v>
      </c>
      <c r="G313" s="112"/>
    </row>
    <row r="314" spans="1:7" s="93" customFormat="1" ht="15">
      <c r="A314" s="91"/>
      <c r="B314" s="156" t="s">
        <v>516</v>
      </c>
      <c r="C314" s="140" t="s">
        <v>7</v>
      </c>
      <c r="D314" s="136">
        <v>300</v>
      </c>
      <c r="E314" s="171">
        <v>0.20849999999999999</v>
      </c>
      <c r="F314" s="163">
        <f t="shared" ref="F314" si="108">D314*E314</f>
        <v>62.55</v>
      </c>
      <c r="G314" s="112"/>
    </row>
    <row r="315" spans="1:7" s="93" customFormat="1" ht="14.25">
      <c r="A315" s="91"/>
      <c r="B315" s="222" t="s">
        <v>522</v>
      </c>
      <c r="C315" s="223"/>
      <c r="D315" s="223"/>
      <c r="E315" s="224"/>
      <c r="F315" s="92"/>
      <c r="G315" s="112"/>
    </row>
    <row r="316" spans="1:7" s="93" customFormat="1" ht="15.75">
      <c r="A316" s="91"/>
      <c r="B316" s="97" t="s">
        <v>513</v>
      </c>
      <c r="C316" s="94"/>
      <c r="D316" s="94"/>
      <c r="E316" s="94"/>
      <c r="F316" s="103">
        <f>F313+F310+F307+F304+F301</f>
        <v>576.51</v>
      </c>
      <c r="G316" s="112">
        <v>1</v>
      </c>
    </row>
    <row r="317" spans="1:7" s="93" customFormat="1" ht="15.75">
      <c r="A317" s="91"/>
      <c r="B317" s="97" t="s">
        <v>516</v>
      </c>
      <c r="C317" s="94"/>
      <c r="D317" s="94"/>
      <c r="E317" s="94"/>
      <c r="F317" s="103">
        <f>F314+F311+F308+F305+F302</f>
        <v>1260.6659999999999</v>
      </c>
      <c r="G317" s="112">
        <v>2</v>
      </c>
    </row>
    <row r="318" spans="1:7" ht="51">
      <c r="A318" s="13" t="s">
        <v>120</v>
      </c>
      <c r="B318" s="22" t="s">
        <v>497</v>
      </c>
      <c r="C318" s="70" t="s">
        <v>7</v>
      </c>
      <c r="D318" s="72">
        <v>40</v>
      </c>
      <c r="E318" s="52"/>
      <c r="F318" s="52"/>
      <c r="G318" s="111"/>
    </row>
    <row r="319" spans="1:7" s="93" customFormat="1" ht="15">
      <c r="A319" s="91"/>
      <c r="B319" s="119" t="s">
        <v>503</v>
      </c>
      <c r="C319" s="140" t="s">
        <v>7</v>
      </c>
      <c r="D319" s="155">
        <v>40</v>
      </c>
      <c r="E319" s="172">
        <v>49.5</v>
      </c>
      <c r="F319" s="103">
        <f>D319*E319</f>
        <v>1980</v>
      </c>
      <c r="G319" s="112">
        <v>1</v>
      </c>
    </row>
    <row r="320" spans="1:7" s="93" customFormat="1" ht="15">
      <c r="A320" s="91"/>
      <c r="B320" s="119" t="s">
        <v>517</v>
      </c>
      <c r="C320" s="140" t="s">
        <v>7</v>
      </c>
      <c r="D320" s="155">
        <v>40</v>
      </c>
      <c r="E320" s="160">
        <v>61.8</v>
      </c>
      <c r="F320" s="103">
        <f t="shared" ref="F320" si="109">E320*D320</f>
        <v>2472</v>
      </c>
      <c r="G320" s="112">
        <v>2</v>
      </c>
    </row>
    <row r="321" spans="1:7" s="93" customFormat="1" ht="15">
      <c r="A321" s="91" t="s">
        <v>121</v>
      </c>
      <c r="B321" s="119" t="s">
        <v>122</v>
      </c>
      <c r="C321" s="102"/>
      <c r="D321" s="151"/>
      <c r="E321" s="92"/>
      <c r="F321" s="92"/>
      <c r="G321" s="112"/>
    </row>
    <row r="322" spans="1:7" s="93" customFormat="1" ht="14.25">
      <c r="A322" s="91"/>
      <c r="B322" s="119" t="s">
        <v>503</v>
      </c>
      <c r="C322" s="120"/>
      <c r="D322" s="121"/>
      <c r="E322" s="92"/>
      <c r="F322" s="92"/>
      <c r="G322" s="112"/>
    </row>
    <row r="323" spans="1:7" s="93" customFormat="1">
      <c r="A323" s="123" t="s">
        <v>123</v>
      </c>
      <c r="B323" s="124" t="s">
        <v>124</v>
      </c>
      <c r="C323" s="102" t="s">
        <v>7</v>
      </c>
      <c r="D323" s="112">
        <v>30</v>
      </c>
      <c r="E323" s="92"/>
      <c r="F323" s="92"/>
      <c r="G323" s="112"/>
    </row>
    <row r="324" spans="1:7" s="93" customFormat="1" ht="15">
      <c r="A324" s="91"/>
      <c r="B324" s="119" t="s">
        <v>503</v>
      </c>
      <c r="C324" s="102" t="s">
        <v>7</v>
      </c>
      <c r="D324" s="125">
        <v>30</v>
      </c>
      <c r="E324" s="126">
        <v>19.600000000000001</v>
      </c>
      <c r="F324" s="127">
        <f>D324*E324</f>
        <v>588</v>
      </c>
      <c r="G324" s="112"/>
    </row>
    <row r="325" spans="1:7" s="93" customFormat="1" ht="76.5">
      <c r="A325" s="123" t="s">
        <v>125</v>
      </c>
      <c r="B325" s="165" t="s">
        <v>126</v>
      </c>
      <c r="C325" s="102" t="s">
        <v>7</v>
      </c>
      <c r="D325" s="112">
        <v>100</v>
      </c>
      <c r="E325" s="92"/>
      <c r="F325" s="92"/>
      <c r="G325" s="112"/>
    </row>
    <row r="326" spans="1:7" s="93" customFormat="1" ht="15">
      <c r="A326" s="91"/>
      <c r="B326" s="119" t="s">
        <v>503</v>
      </c>
      <c r="C326" s="102" t="s">
        <v>7</v>
      </c>
      <c r="D326" s="125">
        <v>100</v>
      </c>
      <c r="E326" s="126">
        <v>19.600000000000001</v>
      </c>
      <c r="F326" s="127">
        <f t="shared" ref="F326" si="110">D326*E326</f>
        <v>1960.0000000000002</v>
      </c>
      <c r="G326" s="112"/>
    </row>
    <row r="327" spans="1:7" s="93" customFormat="1" ht="102">
      <c r="A327" s="123" t="s">
        <v>127</v>
      </c>
      <c r="B327" s="165" t="s">
        <v>128</v>
      </c>
      <c r="C327" s="102" t="s">
        <v>7</v>
      </c>
      <c r="D327" s="112">
        <v>100</v>
      </c>
      <c r="E327" s="92"/>
      <c r="F327" s="92"/>
      <c r="G327" s="112"/>
    </row>
    <row r="328" spans="1:7" s="93" customFormat="1" ht="15">
      <c r="A328" s="91"/>
      <c r="B328" s="119" t="s">
        <v>503</v>
      </c>
      <c r="C328" s="102" t="s">
        <v>7</v>
      </c>
      <c r="D328" s="125">
        <v>100</v>
      </c>
      <c r="E328" s="126">
        <v>29</v>
      </c>
      <c r="F328" s="127">
        <f t="shared" ref="F328" si="111">D328*E328</f>
        <v>2900</v>
      </c>
      <c r="G328" s="112"/>
    </row>
    <row r="329" spans="1:7" s="93" customFormat="1" ht="102">
      <c r="A329" s="123" t="s">
        <v>129</v>
      </c>
      <c r="B329" s="165" t="s">
        <v>130</v>
      </c>
      <c r="C329" s="102" t="s">
        <v>7</v>
      </c>
      <c r="D329" s="112">
        <v>200</v>
      </c>
      <c r="E329" s="92"/>
      <c r="F329" s="92"/>
      <c r="G329" s="112"/>
    </row>
    <row r="330" spans="1:7" s="93" customFormat="1" ht="15">
      <c r="A330" s="91"/>
      <c r="B330" s="119" t="s">
        <v>503</v>
      </c>
      <c r="C330" s="102" t="s">
        <v>7</v>
      </c>
      <c r="D330" s="125">
        <v>200</v>
      </c>
      <c r="E330" s="126">
        <v>25.5</v>
      </c>
      <c r="F330" s="127">
        <f t="shared" ref="F330" si="112">D330*E330</f>
        <v>5100</v>
      </c>
      <c r="G330" s="112"/>
    </row>
    <row r="331" spans="1:7" s="93" customFormat="1" ht="51">
      <c r="A331" s="123" t="s">
        <v>131</v>
      </c>
      <c r="B331" s="165" t="s">
        <v>132</v>
      </c>
      <c r="C331" s="102" t="s">
        <v>7</v>
      </c>
      <c r="D331" s="112">
        <v>600</v>
      </c>
      <c r="E331" s="92"/>
      <c r="F331" s="92"/>
      <c r="G331" s="112"/>
    </row>
    <row r="332" spans="1:7" s="93" customFormat="1" ht="15">
      <c r="A332" s="91"/>
      <c r="B332" s="119" t="s">
        <v>503</v>
      </c>
      <c r="C332" s="102" t="s">
        <v>7</v>
      </c>
      <c r="D332" s="125">
        <v>600</v>
      </c>
      <c r="E332" s="126">
        <v>0.375</v>
      </c>
      <c r="F332" s="127">
        <f t="shared" ref="F332" si="113">D332*E332</f>
        <v>225</v>
      </c>
      <c r="G332" s="112"/>
    </row>
    <row r="333" spans="1:7" s="93" customFormat="1">
      <c r="A333" s="123" t="s">
        <v>133</v>
      </c>
      <c r="B333" s="165" t="s">
        <v>134</v>
      </c>
      <c r="C333" s="102" t="s">
        <v>7</v>
      </c>
      <c r="D333" s="112">
        <v>400</v>
      </c>
      <c r="E333" s="92"/>
      <c r="F333" s="92"/>
      <c r="G333" s="112"/>
    </row>
    <row r="334" spans="1:7" s="93" customFormat="1" ht="15">
      <c r="A334" s="91"/>
      <c r="B334" s="119" t="s">
        <v>503</v>
      </c>
      <c r="C334" s="102" t="s">
        <v>7</v>
      </c>
      <c r="D334" s="125">
        <v>400</v>
      </c>
      <c r="E334" s="126">
        <v>5.65</v>
      </c>
      <c r="F334" s="127">
        <f t="shared" ref="F334" si="114">D334*E334</f>
        <v>2260</v>
      </c>
      <c r="G334" s="112"/>
    </row>
    <row r="335" spans="1:7" s="93" customFormat="1" ht="89.25">
      <c r="A335" s="123" t="s">
        <v>135</v>
      </c>
      <c r="B335" s="124" t="s">
        <v>136</v>
      </c>
      <c r="C335" s="102" t="s">
        <v>7</v>
      </c>
      <c r="D335" s="112">
        <v>100</v>
      </c>
      <c r="E335" s="92"/>
      <c r="F335" s="92"/>
      <c r="G335" s="112"/>
    </row>
    <row r="336" spans="1:7" s="93" customFormat="1" ht="15">
      <c r="A336" s="91"/>
      <c r="B336" s="119" t="s">
        <v>503</v>
      </c>
      <c r="C336" s="102" t="s">
        <v>7</v>
      </c>
      <c r="D336" s="125">
        <v>100</v>
      </c>
      <c r="E336" s="126">
        <v>37.200000000000003</v>
      </c>
      <c r="F336" s="127">
        <f t="shared" ref="F336" si="115">D336*E336</f>
        <v>3720.0000000000005</v>
      </c>
      <c r="G336" s="112"/>
    </row>
    <row r="337" spans="1:7" s="93" customFormat="1" ht="38.25">
      <c r="A337" s="123" t="s">
        <v>137</v>
      </c>
      <c r="B337" s="165" t="s">
        <v>138</v>
      </c>
      <c r="C337" s="102" t="s">
        <v>7</v>
      </c>
      <c r="D337" s="112">
        <v>400</v>
      </c>
      <c r="E337" s="92"/>
      <c r="F337" s="92"/>
      <c r="G337" s="112"/>
    </row>
    <row r="338" spans="1:7" s="93" customFormat="1" ht="15">
      <c r="A338" s="91"/>
      <c r="B338" s="119" t="s">
        <v>503</v>
      </c>
      <c r="C338" s="102" t="s">
        <v>7</v>
      </c>
      <c r="D338" s="125">
        <v>400</v>
      </c>
      <c r="E338" s="173">
        <v>2.5</v>
      </c>
      <c r="F338" s="127">
        <f t="shared" ref="F338" si="116">D338*E338</f>
        <v>1000</v>
      </c>
      <c r="G338" s="112"/>
    </row>
    <row r="339" spans="1:7" s="93" customFormat="1" ht="38.25">
      <c r="A339" s="123" t="s">
        <v>139</v>
      </c>
      <c r="B339" s="165" t="s">
        <v>140</v>
      </c>
      <c r="C339" s="102" t="s">
        <v>7</v>
      </c>
      <c r="D339" s="112">
        <v>20</v>
      </c>
      <c r="E339" s="92"/>
      <c r="F339" s="92"/>
      <c r="G339" s="112"/>
    </row>
    <row r="340" spans="1:7" s="93" customFormat="1" ht="15">
      <c r="A340" s="91"/>
      <c r="B340" s="119" t="s">
        <v>503</v>
      </c>
      <c r="C340" s="102" t="s">
        <v>7</v>
      </c>
      <c r="D340" s="125">
        <v>20</v>
      </c>
      <c r="E340" s="173">
        <v>1.1499999999999999</v>
      </c>
      <c r="F340" s="127">
        <f t="shared" ref="F340" si="117">D340*E340</f>
        <v>23</v>
      </c>
      <c r="G340" s="112"/>
    </row>
    <row r="341" spans="1:7" s="93" customFormat="1" ht="63.75">
      <c r="A341" s="123" t="s">
        <v>141</v>
      </c>
      <c r="B341" s="165" t="s">
        <v>142</v>
      </c>
      <c r="C341" s="102" t="s">
        <v>7</v>
      </c>
      <c r="D341" s="112">
        <v>100</v>
      </c>
      <c r="E341" s="92"/>
      <c r="F341" s="92"/>
      <c r="G341" s="112"/>
    </row>
    <row r="342" spans="1:7" s="93" customFormat="1" ht="15">
      <c r="A342" s="91"/>
      <c r="B342" s="119" t="s">
        <v>503</v>
      </c>
      <c r="C342" s="102" t="s">
        <v>7</v>
      </c>
      <c r="D342" s="125">
        <v>100</v>
      </c>
      <c r="E342" s="126">
        <v>8.6999999999999993</v>
      </c>
      <c r="F342" s="127">
        <f t="shared" ref="F342" si="118">D342*E342</f>
        <v>869.99999999999989</v>
      </c>
      <c r="G342" s="112"/>
    </row>
    <row r="343" spans="1:7" s="93" customFormat="1" ht="76.5">
      <c r="A343" s="123" t="s">
        <v>143</v>
      </c>
      <c r="B343" s="174" t="s">
        <v>144</v>
      </c>
      <c r="C343" s="102" t="s">
        <v>7</v>
      </c>
      <c r="D343" s="112">
        <v>20</v>
      </c>
      <c r="E343" s="92"/>
      <c r="F343" s="92"/>
      <c r="G343" s="112"/>
    </row>
    <row r="344" spans="1:7" s="93" customFormat="1" ht="15">
      <c r="A344" s="91"/>
      <c r="B344" s="119" t="s">
        <v>503</v>
      </c>
      <c r="C344" s="102" t="s">
        <v>7</v>
      </c>
      <c r="D344" s="125">
        <v>20</v>
      </c>
      <c r="E344" s="126">
        <v>19.8</v>
      </c>
      <c r="F344" s="127">
        <f t="shared" ref="F344" si="119">D344*E344</f>
        <v>396</v>
      </c>
      <c r="G344" s="112"/>
    </row>
    <row r="345" spans="1:7" s="93" customFormat="1" ht="14.25">
      <c r="A345" s="175" t="s">
        <v>145</v>
      </c>
      <c r="B345" s="176" t="s">
        <v>146</v>
      </c>
      <c r="C345" s="140" t="s">
        <v>7</v>
      </c>
      <c r="D345" s="115">
        <v>20</v>
      </c>
      <c r="E345" s="92"/>
      <c r="F345" s="92"/>
      <c r="G345" s="112"/>
    </row>
    <row r="346" spans="1:7" s="93" customFormat="1" ht="15">
      <c r="A346" s="91"/>
      <c r="B346" s="119" t="s">
        <v>503</v>
      </c>
      <c r="C346" s="140" t="s">
        <v>7</v>
      </c>
      <c r="D346" s="136">
        <v>20</v>
      </c>
      <c r="E346" s="126">
        <v>30</v>
      </c>
      <c r="F346" s="127">
        <f t="shared" ref="F346" si="120">D346*E346</f>
        <v>600</v>
      </c>
      <c r="G346" s="112"/>
    </row>
    <row r="347" spans="1:7" s="93" customFormat="1" ht="51">
      <c r="A347" s="175" t="s">
        <v>147</v>
      </c>
      <c r="B347" s="167" t="s">
        <v>148</v>
      </c>
      <c r="C347" s="140" t="s">
        <v>7</v>
      </c>
      <c r="D347" s="115">
        <v>100</v>
      </c>
      <c r="E347" s="92"/>
      <c r="F347" s="92"/>
      <c r="G347" s="112"/>
    </row>
    <row r="348" spans="1:7" s="93" customFormat="1" ht="15">
      <c r="A348" s="91"/>
      <c r="B348" s="119" t="s">
        <v>503</v>
      </c>
      <c r="C348" s="140" t="s">
        <v>7</v>
      </c>
      <c r="D348" s="136">
        <v>100</v>
      </c>
      <c r="E348" s="126">
        <v>20</v>
      </c>
      <c r="F348" s="127">
        <f t="shared" ref="F348" si="121">D348*E348</f>
        <v>2000</v>
      </c>
      <c r="G348" s="112"/>
    </row>
    <row r="349" spans="1:7" s="93" customFormat="1" ht="51">
      <c r="A349" s="175" t="s">
        <v>149</v>
      </c>
      <c r="B349" s="167" t="s">
        <v>150</v>
      </c>
      <c r="C349" s="140" t="s">
        <v>7</v>
      </c>
      <c r="D349" s="115">
        <v>20</v>
      </c>
      <c r="E349" s="92"/>
      <c r="F349" s="92"/>
      <c r="G349" s="112"/>
    </row>
    <row r="350" spans="1:7" s="93" customFormat="1" ht="15">
      <c r="A350" s="91"/>
      <c r="B350" s="119" t="s">
        <v>503</v>
      </c>
      <c r="C350" s="140" t="s">
        <v>7</v>
      </c>
      <c r="D350" s="136">
        <v>20</v>
      </c>
      <c r="E350" s="126">
        <v>95</v>
      </c>
      <c r="F350" s="127">
        <f t="shared" ref="F350" si="122">D350*E350</f>
        <v>1900</v>
      </c>
      <c r="G350" s="112"/>
    </row>
    <row r="351" spans="1:7" s="93" customFormat="1" ht="63.75">
      <c r="A351" s="175" t="s">
        <v>151</v>
      </c>
      <c r="B351" s="167" t="s">
        <v>152</v>
      </c>
      <c r="C351" s="140" t="s">
        <v>7</v>
      </c>
      <c r="D351" s="115">
        <v>20</v>
      </c>
      <c r="E351" s="92"/>
      <c r="F351" s="92"/>
      <c r="G351" s="112"/>
    </row>
    <row r="352" spans="1:7" s="93" customFormat="1" ht="15">
      <c r="A352" s="91"/>
      <c r="B352" s="119" t="s">
        <v>503</v>
      </c>
      <c r="C352" s="140" t="s">
        <v>7</v>
      </c>
      <c r="D352" s="136">
        <v>20</v>
      </c>
      <c r="E352" s="126">
        <v>1.85</v>
      </c>
      <c r="F352" s="127">
        <f t="shared" ref="F352" si="123">D352*E352</f>
        <v>37</v>
      </c>
      <c r="G352" s="112"/>
    </row>
    <row r="353" spans="1:8" s="93" customFormat="1" ht="102">
      <c r="A353" s="175" t="s">
        <v>153</v>
      </c>
      <c r="B353" s="167" t="s">
        <v>154</v>
      </c>
      <c r="C353" s="140" t="s">
        <v>7</v>
      </c>
      <c r="D353" s="115">
        <v>20</v>
      </c>
      <c r="E353" s="92"/>
      <c r="F353" s="92"/>
      <c r="G353" s="112"/>
    </row>
    <row r="354" spans="1:8" s="93" customFormat="1" ht="15">
      <c r="A354" s="91"/>
      <c r="B354" s="119" t="s">
        <v>503</v>
      </c>
      <c r="C354" s="140" t="s">
        <v>7</v>
      </c>
      <c r="D354" s="136">
        <v>20</v>
      </c>
      <c r="E354" s="126">
        <v>36</v>
      </c>
      <c r="F354" s="127">
        <f t="shared" ref="F354" si="124">D354*E354</f>
        <v>720</v>
      </c>
      <c r="G354" s="112"/>
    </row>
    <row r="355" spans="1:8" s="93" customFormat="1" ht="102">
      <c r="A355" s="175" t="s">
        <v>155</v>
      </c>
      <c r="B355" s="167" t="s">
        <v>156</v>
      </c>
      <c r="C355" s="140" t="s">
        <v>7</v>
      </c>
      <c r="D355" s="115">
        <v>100</v>
      </c>
      <c r="E355" s="92"/>
      <c r="F355" s="92"/>
      <c r="G355" s="112"/>
    </row>
    <row r="356" spans="1:8" s="93" customFormat="1" ht="15">
      <c r="A356" s="91"/>
      <c r="B356" s="119" t="s">
        <v>503</v>
      </c>
      <c r="C356" s="140" t="s">
        <v>7</v>
      </c>
      <c r="D356" s="136">
        <v>100</v>
      </c>
      <c r="E356" s="126">
        <v>58</v>
      </c>
      <c r="F356" s="127">
        <f t="shared" ref="F356" si="125">D356*E356</f>
        <v>5800</v>
      </c>
      <c r="G356" s="112"/>
    </row>
    <row r="357" spans="1:8" s="93" customFormat="1" ht="14.25">
      <c r="A357" s="91"/>
      <c r="B357" s="222" t="s">
        <v>522</v>
      </c>
      <c r="C357" s="223"/>
      <c r="D357" s="223"/>
      <c r="E357" s="224"/>
      <c r="F357" s="92"/>
      <c r="G357" s="112"/>
    </row>
    <row r="358" spans="1:8" s="93" customFormat="1" ht="15.75">
      <c r="A358" s="95"/>
      <c r="B358" s="96" t="s">
        <v>503</v>
      </c>
      <c r="C358" s="94"/>
      <c r="D358" s="94"/>
      <c r="E358" s="94"/>
      <c r="F358" s="103">
        <f>F356+F354+F352+F350+F348+F346+F344+F342+F340+F338+F336+F334+F332+F330+F328+F326+F324</f>
        <v>30099</v>
      </c>
      <c r="G358" s="112">
        <v>1</v>
      </c>
    </row>
    <row r="359" spans="1:8" ht="14.25">
      <c r="A359" s="20" t="s">
        <v>157</v>
      </c>
      <c r="B359" s="7" t="s">
        <v>158</v>
      </c>
      <c r="C359" s="66" t="s">
        <v>7</v>
      </c>
      <c r="D359" s="64">
        <v>240</v>
      </c>
      <c r="E359" s="52"/>
      <c r="F359" s="52"/>
      <c r="G359" s="111"/>
    </row>
    <row r="360" spans="1:8" s="93" customFormat="1" ht="15">
      <c r="A360" s="91"/>
      <c r="B360" s="119" t="s">
        <v>502</v>
      </c>
      <c r="C360" s="102" t="s">
        <v>7</v>
      </c>
      <c r="D360" s="125">
        <v>240</v>
      </c>
      <c r="E360" s="126">
        <v>1.92</v>
      </c>
      <c r="F360" s="103">
        <v>460.8</v>
      </c>
      <c r="G360" s="112">
        <v>1</v>
      </c>
    </row>
    <row r="361" spans="1:8" s="93" customFormat="1" ht="15">
      <c r="A361" s="91"/>
      <c r="B361" s="156" t="s">
        <v>516</v>
      </c>
      <c r="C361" s="102" t="s">
        <v>7</v>
      </c>
      <c r="D361" s="157">
        <v>240</v>
      </c>
      <c r="E361" s="158">
        <v>2.1522999999999999</v>
      </c>
      <c r="F361" s="159">
        <f t="shared" ref="F361" si="126">D361*E361</f>
        <v>516.55200000000002</v>
      </c>
      <c r="G361" s="112">
        <v>2</v>
      </c>
    </row>
    <row r="362" spans="1:8" ht="38.25">
      <c r="A362" s="13" t="s">
        <v>159</v>
      </c>
      <c r="B362" s="22" t="s">
        <v>442</v>
      </c>
      <c r="C362" s="70" t="s">
        <v>7</v>
      </c>
      <c r="D362" s="72">
        <v>660</v>
      </c>
      <c r="E362" s="52"/>
      <c r="F362" s="52"/>
      <c r="G362" s="111"/>
    </row>
    <row r="363" spans="1:8" s="93" customFormat="1" ht="15">
      <c r="A363" s="91"/>
      <c r="B363" s="119" t="s">
        <v>502</v>
      </c>
      <c r="C363" s="140" t="s">
        <v>7</v>
      </c>
      <c r="D363" s="136">
        <v>660</v>
      </c>
      <c r="E363" s="126">
        <v>0.4</v>
      </c>
      <c r="F363" s="103">
        <v>264</v>
      </c>
      <c r="G363" s="112">
        <v>2</v>
      </c>
    </row>
    <row r="364" spans="1:8" s="93" customFormat="1" ht="15">
      <c r="A364" s="91"/>
      <c r="B364" s="119" t="s">
        <v>512</v>
      </c>
      <c r="C364" s="140" t="s">
        <v>7</v>
      </c>
      <c r="D364" s="155">
        <v>660</v>
      </c>
      <c r="E364" s="126">
        <v>0.45</v>
      </c>
      <c r="F364" s="103">
        <f t="shared" ref="F364" si="127">MMULT(D364,E364)</f>
        <v>297</v>
      </c>
      <c r="G364" s="112">
        <v>4</v>
      </c>
      <c r="H364" s="84"/>
    </row>
    <row r="365" spans="1:8" s="93" customFormat="1" ht="15">
      <c r="A365" s="91"/>
      <c r="B365" s="156" t="s">
        <v>513</v>
      </c>
      <c r="C365" s="140" t="s">
        <v>7</v>
      </c>
      <c r="D365" s="155">
        <v>660</v>
      </c>
      <c r="E365" s="126">
        <v>0.375</v>
      </c>
      <c r="F365" s="105">
        <v>247.5</v>
      </c>
      <c r="G365" s="112">
        <v>1</v>
      </c>
      <c r="H365" s="117"/>
    </row>
    <row r="366" spans="1:8" s="93" customFormat="1" ht="15">
      <c r="A366" s="91"/>
      <c r="B366" s="156" t="s">
        <v>516</v>
      </c>
      <c r="C366" s="140" t="s">
        <v>7</v>
      </c>
      <c r="D366" s="155">
        <v>660</v>
      </c>
      <c r="E366" s="158">
        <v>0.42049999999999998</v>
      </c>
      <c r="F366" s="159">
        <f t="shared" ref="F366" si="128">D366*E366</f>
        <v>277.52999999999997</v>
      </c>
      <c r="G366" s="112">
        <v>3</v>
      </c>
      <c r="H366" s="84"/>
    </row>
    <row r="367" spans="1:8" s="93" customFormat="1" ht="15">
      <c r="A367" s="91"/>
      <c r="B367" s="156" t="s">
        <v>517</v>
      </c>
      <c r="C367" s="140" t="s">
        <v>7</v>
      </c>
      <c r="D367" s="155">
        <v>660</v>
      </c>
      <c r="E367" s="160">
        <v>0.65</v>
      </c>
      <c r="F367" s="161">
        <f t="shared" ref="F367" si="129">E367*D367</f>
        <v>429</v>
      </c>
      <c r="G367" s="112">
        <v>5</v>
      </c>
    </row>
    <row r="368" spans="1:8" ht="51">
      <c r="A368" s="6" t="s">
        <v>160</v>
      </c>
      <c r="B368" s="29" t="s">
        <v>161</v>
      </c>
      <c r="C368" s="66" t="s">
        <v>7</v>
      </c>
      <c r="D368" s="64">
        <v>20</v>
      </c>
      <c r="E368" s="52"/>
      <c r="F368" s="52"/>
      <c r="G368" s="111"/>
    </row>
    <row r="369" spans="1:48" s="93" customFormat="1" ht="15">
      <c r="A369" s="91"/>
      <c r="B369" s="119" t="s">
        <v>503</v>
      </c>
      <c r="C369" s="102" t="s">
        <v>7</v>
      </c>
      <c r="D369" s="157">
        <v>20</v>
      </c>
      <c r="E369" s="126">
        <v>1.175</v>
      </c>
      <c r="F369" s="103">
        <f>SUM(D369*E369)</f>
        <v>23.5</v>
      </c>
      <c r="G369" s="112">
        <v>2</v>
      </c>
    </row>
    <row r="370" spans="1:48" s="93" customFormat="1" ht="15">
      <c r="A370" s="91"/>
      <c r="B370" s="156" t="s">
        <v>513</v>
      </c>
      <c r="C370" s="102" t="s">
        <v>7</v>
      </c>
      <c r="D370" s="157">
        <v>20</v>
      </c>
      <c r="E370" s="126">
        <v>0.75</v>
      </c>
      <c r="F370" s="105">
        <v>15</v>
      </c>
      <c r="G370" s="112">
        <v>1</v>
      </c>
    </row>
    <row r="371" spans="1:48" s="30" customFormat="1" ht="14.25">
      <c r="A371" s="6" t="s">
        <v>162</v>
      </c>
      <c r="B371" s="29" t="s">
        <v>163</v>
      </c>
      <c r="C371" s="12"/>
      <c r="D371" s="79"/>
      <c r="E371" s="52"/>
      <c r="F371" s="52"/>
      <c r="G371" s="111"/>
      <c r="H371" s="9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</row>
    <row r="372" spans="1:48" s="93" customFormat="1" ht="14.25">
      <c r="A372" s="91"/>
      <c r="B372" s="177" t="s">
        <v>507</v>
      </c>
      <c r="C372" s="178"/>
      <c r="D372" s="121"/>
      <c r="E372" s="92"/>
      <c r="F372" s="92"/>
      <c r="G372" s="112"/>
    </row>
    <row r="373" spans="1:48" s="93" customFormat="1" ht="14.25">
      <c r="A373" s="91"/>
      <c r="B373" s="177" t="s">
        <v>509</v>
      </c>
      <c r="C373" s="178"/>
      <c r="D373" s="121"/>
      <c r="E373" s="92"/>
      <c r="F373" s="92"/>
      <c r="G373" s="112"/>
    </row>
    <row r="374" spans="1:48" s="93" customFormat="1" ht="38.25">
      <c r="A374" s="179" t="s">
        <v>164</v>
      </c>
      <c r="B374" s="180" t="s">
        <v>165</v>
      </c>
      <c r="C374" s="102" t="s">
        <v>7</v>
      </c>
      <c r="D374" s="112">
        <v>1200</v>
      </c>
      <c r="E374" s="92"/>
      <c r="F374" s="92"/>
      <c r="G374" s="112"/>
    </row>
    <row r="375" spans="1:48" s="93" customFormat="1" ht="15">
      <c r="A375" s="91"/>
      <c r="B375" s="177" t="s">
        <v>507</v>
      </c>
      <c r="C375" s="102" t="s">
        <v>7</v>
      </c>
      <c r="D375" s="151">
        <v>1200</v>
      </c>
      <c r="E375" s="128">
        <v>20</v>
      </c>
      <c r="F375" s="127">
        <v>24000</v>
      </c>
      <c r="G375" s="112"/>
    </row>
    <row r="376" spans="1:48" s="93" customFormat="1" ht="15">
      <c r="A376" s="91"/>
      <c r="B376" s="177" t="s">
        <v>509</v>
      </c>
      <c r="C376" s="102" t="s">
        <v>7</v>
      </c>
      <c r="D376" s="125">
        <v>1200</v>
      </c>
      <c r="E376" s="126">
        <v>18.520199999999999</v>
      </c>
      <c r="F376" s="127">
        <f>E376*D376</f>
        <v>22224.239999999998</v>
      </c>
      <c r="G376" s="112"/>
    </row>
    <row r="377" spans="1:48" s="93" customFormat="1">
      <c r="A377" s="179" t="s">
        <v>166</v>
      </c>
      <c r="B377" s="180" t="s">
        <v>167</v>
      </c>
      <c r="C377" s="102" t="s">
        <v>7</v>
      </c>
      <c r="D377" s="112">
        <v>300</v>
      </c>
      <c r="E377" s="92"/>
      <c r="F377" s="92"/>
      <c r="G377" s="112"/>
    </row>
    <row r="378" spans="1:48" s="93" customFormat="1" ht="15">
      <c r="A378" s="91"/>
      <c r="B378" s="177" t="s">
        <v>507</v>
      </c>
      <c r="C378" s="181" t="s">
        <v>7</v>
      </c>
      <c r="D378" s="182">
        <v>300</v>
      </c>
      <c r="E378" s="128">
        <v>25</v>
      </c>
      <c r="F378" s="127">
        <v>7500</v>
      </c>
      <c r="G378" s="112"/>
    </row>
    <row r="379" spans="1:48" s="93" customFormat="1" ht="15">
      <c r="A379" s="91"/>
      <c r="B379" s="177" t="s">
        <v>509</v>
      </c>
      <c r="C379" s="102" t="s">
        <v>7</v>
      </c>
      <c r="D379" s="125">
        <v>300</v>
      </c>
      <c r="E379" s="126">
        <v>36.203499999999998</v>
      </c>
      <c r="F379" s="127">
        <f t="shared" ref="F379" si="130">E379*D379</f>
        <v>10861.05</v>
      </c>
      <c r="G379" s="112"/>
    </row>
    <row r="380" spans="1:48" s="93" customFormat="1">
      <c r="A380" s="179" t="s">
        <v>168</v>
      </c>
      <c r="B380" s="124" t="s">
        <v>169</v>
      </c>
      <c r="C380" s="102" t="s">
        <v>7</v>
      </c>
      <c r="D380" s="112">
        <v>800</v>
      </c>
      <c r="E380" s="92"/>
      <c r="F380" s="92"/>
      <c r="G380" s="112"/>
    </row>
    <row r="381" spans="1:48" s="93" customFormat="1" ht="15">
      <c r="A381" s="91"/>
      <c r="B381" s="177" t="s">
        <v>507</v>
      </c>
      <c r="C381" s="102" t="s">
        <v>7</v>
      </c>
      <c r="D381" s="151">
        <v>800</v>
      </c>
      <c r="E381" s="128">
        <v>10</v>
      </c>
      <c r="F381" s="127">
        <v>8000</v>
      </c>
      <c r="G381" s="112"/>
    </row>
    <row r="382" spans="1:48" s="93" customFormat="1" ht="15">
      <c r="A382" s="91"/>
      <c r="B382" s="177" t="s">
        <v>509</v>
      </c>
      <c r="C382" s="102" t="s">
        <v>7</v>
      </c>
      <c r="D382" s="125">
        <v>800</v>
      </c>
      <c r="E382" s="126">
        <v>8.3501999999999992</v>
      </c>
      <c r="F382" s="127">
        <f t="shared" ref="F382" si="131">E382*D382</f>
        <v>6680.1599999999989</v>
      </c>
      <c r="G382" s="112"/>
    </row>
    <row r="383" spans="1:48" s="93" customFormat="1" ht="14.25">
      <c r="A383" s="179" t="s">
        <v>170</v>
      </c>
      <c r="B383" s="124" t="s">
        <v>171</v>
      </c>
      <c r="C383" s="102" t="s">
        <v>7</v>
      </c>
      <c r="D383" s="112">
        <v>800</v>
      </c>
      <c r="E383" s="92"/>
      <c r="F383" s="92"/>
      <c r="G383" s="112"/>
    </row>
    <row r="384" spans="1:48" s="93" customFormat="1" ht="15">
      <c r="A384" s="91"/>
      <c r="B384" s="177" t="s">
        <v>507</v>
      </c>
      <c r="C384" s="102" t="s">
        <v>7</v>
      </c>
      <c r="D384" s="151">
        <v>800</v>
      </c>
      <c r="E384" s="128">
        <v>10</v>
      </c>
      <c r="F384" s="127">
        <v>8000</v>
      </c>
      <c r="G384" s="112"/>
    </row>
    <row r="385" spans="1:7" s="93" customFormat="1" ht="15">
      <c r="A385" s="91"/>
      <c r="B385" s="177" t="s">
        <v>509</v>
      </c>
      <c r="C385" s="102" t="s">
        <v>7</v>
      </c>
      <c r="D385" s="125">
        <v>800</v>
      </c>
      <c r="E385" s="126">
        <v>17.9922</v>
      </c>
      <c r="F385" s="127">
        <f t="shared" ref="F385" si="132">E385*D385</f>
        <v>14393.76</v>
      </c>
      <c r="G385" s="112"/>
    </row>
    <row r="386" spans="1:7" s="93" customFormat="1" ht="38.25">
      <c r="A386" s="179" t="s">
        <v>172</v>
      </c>
      <c r="B386" s="124" t="s">
        <v>173</v>
      </c>
      <c r="C386" s="102" t="s">
        <v>7</v>
      </c>
      <c r="D386" s="112">
        <v>800</v>
      </c>
      <c r="E386" s="92"/>
      <c r="F386" s="92"/>
      <c r="G386" s="112"/>
    </row>
    <row r="387" spans="1:7" s="93" customFormat="1" ht="15">
      <c r="A387" s="91"/>
      <c r="B387" s="177" t="s">
        <v>507</v>
      </c>
      <c r="C387" s="102" t="s">
        <v>7</v>
      </c>
      <c r="D387" s="151">
        <v>800</v>
      </c>
      <c r="E387" s="128">
        <v>3.5</v>
      </c>
      <c r="F387" s="127">
        <v>2800</v>
      </c>
      <c r="G387" s="112"/>
    </row>
    <row r="388" spans="1:7" s="93" customFormat="1" ht="15">
      <c r="A388" s="91"/>
      <c r="B388" s="177" t="s">
        <v>509</v>
      </c>
      <c r="C388" s="102" t="s">
        <v>7</v>
      </c>
      <c r="D388" s="125">
        <v>800</v>
      </c>
      <c r="E388" s="126">
        <v>9.2002000000000006</v>
      </c>
      <c r="F388" s="127">
        <f t="shared" ref="F388" si="133">E388*D388</f>
        <v>7360.1600000000008</v>
      </c>
      <c r="G388" s="112"/>
    </row>
    <row r="389" spans="1:7" s="93" customFormat="1" ht="14.25">
      <c r="A389" s="179" t="s">
        <v>174</v>
      </c>
      <c r="B389" s="124" t="s">
        <v>175</v>
      </c>
      <c r="C389" s="102" t="s">
        <v>7</v>
      </c>
      <c r="D389" s="112">
        <v>200</v>
      </c>
      <c r="E389" s="92"/>
      <c r="F389" s="92"/>
      <c r="G389" s="112"/>
    </row>
    <row r="390" spans="1:7" s="93" customFormat="1" ht="15">
      <c r="A390" s="91"/>
      <c r="B390" s="177" t="s">
        <v>507</v>
      </c>
      <c r="C390" s="102" t="s">
        <v>7</v>
      </c>
      <c r="D390" s="151">
        <v>200</v>
      </c>
      <c r="E390" s="128">
        <v>1</v>
      </c>
      <c r="F390" s="127">
        <v>200</v>
      </c>
      <c r="G390" s="112"/>
    </row>
    <row r="391" spans="1:7" s="93" customFormat="1" ht="15">
      <c r="A391" s="91"/>
      <c r="B391" s="177" t="s">
        <v>509</v>
      </c>
      <c r="C391" s="102" t="s">
        <v>7</v>
      </c>
      <c r="D391" s="125">
        <v>200</v>
      </c>
      <c r="E391" s="126">
        <v>0.66</v>
      </c>
      <c r="F391" s="127">
        <f t="shared" ref="F391" si="134">E391*D391</f>
        <v>132</v>
      </c>
      <c r="G391" s="112"/>
    </row>
    <row r="392" spans="1:7" s="93" customFormat="1" ht="14.25">
      <c r="A392" s="91"/>
      <c r="B392" s="222" t="s">
        <v>522</v>
      </c>
      <c r="C392" s="223"/>
      <c r="D392" s="223"/>
      <c r="E392" s="224"/>
      <c r="F392" s="92"/>
      <c r="G392" s="112"/>
    </row>
    <row r="393" spans="1:7" s="93" customFormat="1" ht="15.75">
      <c r="A393" s="91"/>
      <c r="B393" s="98" t="s">
        <v>507</v>
      </c>
      <c r="C393" s="94"/>
      <c r="D393" s="94"/>
      <c r="E393" s="94"/>
      <c r="F393" s="103">
        <f>F390+F387+F384+F381+F378+F375</f>
        <v>50500</v>
      </c>
      <c r="G393" s="112">
        <v>1</v>
      </c>
    </row>
    <row r="394" spans="1:7" s="93" customFormat="1" ht="15.75">
      <c r="A394" s="91"/>
      <c r="B394" s="98" t="s">
        <v>509</v>
      </c>
      <c r="C394" s="94"/>
      <c r="D394" s="94"/>
      <c r="E394" s="94"/>
      <c r="F394" s="103">
        <f>F391+F388+F385+F382+F379+F376</f>
        <v>61651.37</v>
      </c>
      <c r="G394" s="112">
        <v>2</v>
      </c>
    </row>
    <row r="395" spans="1:7" ht="14.25">
      <c r="A395" s="17">
        <v>23</v>
      </c>
      <c r="B395" s="32" t="s">
        <v>176</v>
      </c>
      <c r="C395" s="33"/>
      <c r="D395" s="80"/>
      <c r="E395" s="52"/>
      <c r="F395" s="52"/>
      <c r="G395" s="111"/>
    </row>
    <row r="396" spans="1:7" s="93" customFormat="1" ht="14.25">
      <c r="A396" s="91"/>
      <c r="B396" s="177" t="s">
        <v>507</v>
      </c>
      <c r="C396" s="178"/>
      <c r="D396" s="121"/>
      <c r="E396" s="92"/>
      <c r="F396" s="92"/>
      <c r="G396" s="112"/>
    </row>
    <row r="397" spans="1:7" ht="255">
      <c r="A397" s="28" t="s">
        <v>177</v>
      </c>
      <c r="B397" s="26" t="s">
        <v>499</v>
      </c>
      <c r="C397" s="69" t="s">
        <v>7</v>
      </c>
      <c r="D397" s="69">
        <v>120</v>
      </c>
      <c r="E397" s="52"/>
      <c r="F397" s="52"/>
      <c r="G397" s="111"/>
    </row>
    <row r="398" spans="1:7" s="93" customFormat="1" ht="15">
      <c r="A398" s="91"/>
      <c r="B398" s="177" t="s">
        <v>507</v>
      </c>
      <c r="C398" s="115" t="s">
        <v>7</v>
      </c>
      <c r="D398" s="153">
        <v>120</v>
      </c>
      <c r="E398" s="130">
        <v>1000</v>
      </c>
      <c r="F398" s="127">
        <v>120000</v>
      </c>
      <c r="G398" s="112"/>
    </row>
    <row r="399" spans="1:7" s="93" customFormat="1" ht="280.5">
      <c r="A399" s="175" t="s">
        <v>178</v>
      </c>
      <c r="B399" s="183" t="s">
        <v>179</v>
      </c>
      <c r="C399" s="115" t="s">
        <v>7</v>
      </c>
      <c r="D399" s="115">
        <v>60</v>
      </c>
      <c r="E399" s="92"/>
      <c r="F399" s="92"/>
      <c r="G399" s="112"/>
    </row>
    <row r="400" spans="1:7" s="93" customFormat="1" ht="15">
      <c r="A400" s="91"/>
      <c r="B400" s="177" t="s">
        <v>507</v>
      </c>
      <c r="C400" s="115" t="s">
        <v>7</v>
      </c>
      <c r="D400" s="153">
        <v>60</v>
      </c>
      <c r="E400" s="130">
        <v>1166.67</v>
      </c>
      <c r="F400" s="127">
        <v>70000.2</v>
      </c>
      <c r="G400" s="112"/>
    </row>
    <row r="401" spans="1:7" s="93" customFormat="1" ht="191.25">
      <c r="A401" s="175" t="s">
        <v>180</v>
      </c>
      <c r="B401" s="174" t="s">
        <v>181</v>
      </c>
      <c r="C401" s="112" t="s">
        <v>7</v>
      </c>
      <c r="D401" s="112">
        <v>140</v>
      </c>
      <c r="E401" s="92"/>
      <c r="F401" s="92"/>
      <c r="G401" s="112"/>
    </row>
    <row r="402" spans="1:7" s="93" customFormat="1" ht="15">
      <c r="A402" s="91"/>
      <c r="B402" s="177" t="s">
        <v>507</v>
      </c>
      <c r="C402" s="112" t="s">
        <v>7</v>
      </c>
      <c r="D402" s="151">
        <v>140</v>
      </c>
      <c r="E402" s="128">
        <v>833.33</v>
      </c>
      <c r="F402" s="127">
        <v>116666.2</v>
      </c>
      <c r="G402" s="112"/>
    </row>
    <row r="403" spans="1:7" s="93" customFormat="1" ht="140.25">
      <c r="A403" s="175" t="s">
        <v>182</v>
      </c>
      <c r="B403" s="165" t="s">
        <v>183</v>
      </c>
      <c r="C403" s="112" t="s">
        <v>7</v>
      </c>
      <c r="D403" s="112">
        <v>80</v>
      </c>
      <c r="E403" s="92"/>
      <c r="F403" s="92"/>
      <c r="G403" s="112"/>
    </row>
    <row r="404" spans="1:7" s="93" customFormat="1" ht="15">
      <c r="A404" s="91"/>
      <c r="B404" s="177" t="s">
        <v>507</v>
      </c>
      <c r="C404" s="112" t="s">
        <v>7</v>
      </c>
      <c r="D404" s="151">
        <v>80</v>
      </c>
      <c r="E404" s="128">
        <v>700</v>
      </c>
      <c r="F404" s="127">
        <v>56000</v>
      </c>
      <c r="G404" s="112"/>
    </row>
    <row r="405" spans="1:7" s="145" customFormat="1" ht="267.75">
      <c r="A405" s="175" t="s">
        <v>184</v>
      </c>
      <c r="B405" s="184" t="s">
        <v>185</v>
      </c>
      <c r="C405" s="112" t="s">
        <v>7</v>
      </c>
      <c r="D405" s="112">
        <v>20</v>
      </c>
      <c r="E405" s="168"/>
      <c r="F405" s="168"/>
      <c r="G405" s="115"/>
    </row>
    <row r="406" spans="1:7" s="93" customFormat="1" ht="15">
      <c r="A406" s="91"/>
      <c r="B406" s="177" t="s">
        <v>507</v>
      </c>
      <c r="C406" s="112" t="s">
        <v>7</v>
      </c>
      <c r="D406" s="151">
        <v>20</v>
      </c>
      <c r="E406" s="128">
        <v>1666.67</v>
      </c>
      <c r="F406" s="131">
        <v>33333.4</v>
      </c>
      <c r="G406" s="112"/>
    </row>
    <row r="407" spans="1:7" s="145" customFormat="1" ht="267.75">
      <c r="A407" s="175" t="s">
        <v>186</v>
      </c>
      <c r="B407" s="165" t="s">
        <v>187</v>
      </c>
      <c r="C407" s="112" t="s">
        <v>7</v>
      </c>
      <c r="D407" s="112">
        <v>10</v>
      </c>
      <c r="E407" s="168"/>
      <c r="F407" s="168"/>
      <c r="G407" s="115"/>
    </row>
    <row r="408" spans="1:7" s="93" customFormat="1" ht="15">
      <c r="A408" s="91"/>
      <c r="B408" s="177" t="s">
        <v>507</v>
      </c>
      <c r="C408" s="112" t="s">
        <v>7</v>
      </c>
      <c r="D408" s="151">
        <v>10</v>
      </c>
      <c r="E408" s="128">
        <v>2000</v>
      </c>
      <c r="F408" s="131">
        <v>20000</v>
      </c>
      <c r="G408" s="112"/>
    </row>
    <row r="409" spans="1:7" s="93" customFormat="1" ht="280.5">
      <c r="A409" s="175" t="s">
        <v>188</v>
      </c>
      <c r="B409" s="184" t="s">
        <v>189</v>
      </c>
      <c r="C409" s="112" t="s">
        <v>7</v>
      </c>
      <c r="D409" s="112">
        <v>20</v>
      </c>
      <c r="E409" s="92"/>
      <c r="F409" s="92"/>
      <c r="G409" s="112"/>
    </row>
    <row r="410" spans="1:7" s="93" customFormat="1" ht="15">
      <c r="A410" s="91"/>
      <c r="B410" s="177" t="s">
        <v>507</v>
      </c>
      <c r="C410" s="112" t="s">
        <v>7</v>
      </c>
      <c r="D410" s="151">
        <v>20</v>
      </c>
      <c r="E410" s="128">
        <v>1250</v>
      </c>
      <c r="F410" s="127">
        <v>25000</v>
      </c>
      <c r="G410" s="112"/>
    </row>
    <row r="411" spans="1:7" s="93" customFormat="1" ht="165.75">
      <c r="A411" s="175" t="s">
        <v>190</v>
      </c>
      <c r="B411" s="165" t="s">
        <v>191</v>
      </c>
      <c r="C411" s="112" t="s">
        <v>7</v>
      </c>
      <c r="D411" s="112">
        <v>20</v>
      </c>
      <c r="E411" s="92"/>
      <c r="F411" s="92"/>
      <c r="G411" s="112"/>
    </row>
    <row r="412" spans="1:7" s="93" customFormat="1" ht="15">
      <c r="A412" s="91"/>
      <c r="B412" s="177" t="s">
        <v>507</v>
      </c>
      <c r="C412" s="112" t="s">
        <v>7</v>
      </c>
      <c r="D412" s="151">
        <v>20</v>
      </c>
      <c r="E412" s="128">
        <v>416.67</v>
      </c>
      <c r="F412" s="127">
        <v>8333.4</v>
      </c>
      <c r="G412" s="112"/>
    </row>
    <row r="413" spans="1:7" s="93" customFormat="1" ht="153">
      <c r="A413" s="175" t="s">
        <v>192</v>
      </c>
      <c r="B413" s="165" t="s">
        <v>193</v>
      </c>
      <c r="C413" s="112" t="s">
        <v>7</v>
      </c>
      <c r="D413" s="112">
        <v>20</v>
      </c>
      <c r="E413" s="92"/>
      <c r="F413" s="92"/>
      <c r="G413" s="112"/>
    </row>
    <row r="414" spans="1:7" s="93" customFormat="1" ht="15">
      <c r="A414" s="91"/>
      <c r="B414" s="177" t="s">
        <v>507</v>
      </c>
      <c r="C414" s="112" t="s">
        <v>7</v>
      </c>
      <c r="D414" s="151">
        <v>20</v>
      </c>
      <c r="E414" s="128">
        <v>458.33</v>
      </c>
      <c r="F414" s="127">
        <v>9166.6</v>
      </c>
      <c r="G414" s="112"/>
    </row>
    <row r="415" spans="1:7" s="93" customFormat="1" ht="14.25">
      <c r="A415" s="91"/>
      <c r="B415" s="222" t="s">
        <v>522</v>
      </c>
      <c r="C415" s="223"/>
      <c r="D415" s="223"/>
      <c r="E415" s="224"/>
      <c r="F415" s="92"/>
      <c r="G415" s="112"/>
    </row>
    <row r="416" spans="1:7" s="93" customFormat="1" ht="15.75">
      <c r="A416" s="91"/>
      <c r="B416" s="98" t="s">
        <v>507</v>
      </c>
      <c r="C416" s="94"/>
      <c r="D416" s="94"/>
      <c r="E416" s="94"/>
      <c r="F416" s="103">
        <f>F414+F412+F410+F408+F406+F404+F402+F400+F398</f>
        <v>458499.8</v>
      </c>
      <c r="G416" s="112">
        <v>1</v>
      </c>
    </row>
    <row r="417" spans="1:7" ht="38.25">
      <c r="A417" s="6" t="s">
        <v>194</v>
      </c>
      <c r="B417" s="34" t="s">
        <v>195</v>
      </c>
      <c r="C417" s="66" t="s">
        <v>7</v>
      </c>
      <c r="D417" s="64">
        <v>200</v>
      </c>
      <c r="E417" s="52"/>
      <c r="F417" s="52"/>
      <c r="G417" s="111"/>
    </row>
    <row r="418" spans="1:7" s="93" customFormat="1" ht="15">
      <c r="A418" s="91"/>
      <c r="B418" s="156" t="s">
        <v>513</v>
      </c>
      <c r="C418" s="102" t="s">
        <v>7</v>
      </c>
      <c r="D418" s="157">
        <v>200</v>
      </c>
      <c r="E418" s="126">
        <v>0.15</v>
      </c>
      <c r="F418" s="105">
        <v>30</v>
      </c>
      <c r="G418" s="112">
        <v>1</v>
      </c>
    </row>
    <row r="419" spans="1:7" ht="14.25">
      <c r="A419" s="6" t="s">
        <v>196</v>
      </c>
      <c r="B419" s="7" t="s">
        <v>197</v>
      </c>
      <c r="C419" s="66" t="s">
        <v>7</v>
      </c>
      <c r="D419" s="64">
        <v>800</v>
      </c>
      <c r="E419" s="52"/>
      <c r="F419" s="52"/>
      <c r="G419" s="111"/>
    </row>
    <row r="420" spans="1:7" s="93" customFormat="1" ht="15">
      <c r="A420" s="91"/>
      <c r="B420" s="119" t="s">
        <v>509</v>
      </c>
      <c r="C420" s="102" t="s">
        <v>7</v>
      </c>
      <c r="D420" s="157">
        <v>800</v>
      </c>
      <c r="E420" s="185">
        <v>12.100199999999999</v>
      </c>
      <c r="F420" s="102">
        <f>E420*D420</f>
        <v>9680.16</v>
      </c>
      <c r="G420" s="112">
        <v>1</v>
      </c>
    </row>
    <row r="421" spans="1:7">
      <c r="A421" s="35"/>
      <c r="B421" s="36" t="s">
        <v>199</v>
      </c>
      <c r="C421" s="35"/>
      <c r="D421" s="35"/>
      <c r="E421" s="1"/>
      <c r="F421" s="1"/>
      <c r="G421" s="62"/>
    </row>
    <row r="422" spans="1:7" ht="38.25">
      <c r="A422" s="13" t="s">
        <v>198</v>
      </c>
      <c r="B422" s="22" t="s">
        <v>201</v>
      </c>
      <c r="C422" s="70" t="s">
        <v>7</v>
      </c>
      <c r="D422" s="72">
        <v>100</v>
      </c>
      <c r="E422" s="1"/>
      <c r="F422" s="1"/>
      <c r="G422" s="62"/>
    </row>
    <row r="423" spans="1:7" s="93" customFormat="1" ht="15">
      <c r="A423" s="186"/>
      <c r="B423" s="187" t="s">
        <v>517</v>
      </c>
      <c r="C423" s="140" t="s">
        <v>7</v>
      </c>
      <c r="D423" s="155">
        <v>100</v>
      </c>
      <c r="E423" s="160">
        <v>4.2</v>
      </c>
      <c r="F423" s="161">
        <f t="shared" ref="F423" si="135">E423*D423</f>
        <v>420</v>
      </c>
      <c r="G423" s="112">
        <v>1</v>
      </c>
    </row>
    <row r="424" spans="1:7" ht="51">
      <c r="A424" s="13" t="s">
        <v>200</v>
      </c>
      <c r="B424" s="22" t="s">
        <v>203</v>
      </c>
      <c r="C424" s="70" t="s">
        <v>7</v>
      </c>
      <c r="D424" s="72">
        <v>100</v>
      </c>
      <c r="E424" s="1"/>
      <c r="F424" s="1"/>
      <c r="G424" s="62"/>
    </row>
    <row r="425" spans="1:7" s="93" customFormat="1" ht="15">
      <c r="A425" s="91"/>
      <c r="B425" s="156" t="s">
        <v>513</v>
      </c>
      <c r="C425" s="140" t="s">
        <v>7</v>
      </c>
      <c r="D425" s="155">
        <v>100</v>
      </c>
      <c r="E425" s="126">
        <v>0.22</v>
      </c>
      <c r="F425" s="105">
        <v>22</v>
      </c>
      <c r="G425" s="112">
        <v>1</v>
      </c>
    </row>
    <row r="426" spans="1:7" s="93" customFormat="1" ht="15">
      <c r="A426" s="91"/>
      <c r="B426" s="156" t="s">
        <v>517</v>
      </c>
      <c r="C426" s="140" t="s">
        <v>7</v>
      </c>
      <c r="D426" s="155">
        <v>100</v>
      </c>
      <c r="E426" s="160">
        <v>0.45</v>
      </c>
      <c r="F426" s="161">
        <f t="shared" ref="F426" si="136">E426*D426</f>
        <v>45</v>
      </c>
      <c r="G426" s="112">
        <v>2</v>
      </c>
    </row>
    <row r="427" spans="1:7" ht="15">
      <c r="A427" s="6" t="s">
        <v>202</v>
      </c>
      <c r="B427" s="7" t="s">
        <v>204</v>
      </c>
      <c r="C427" s="66"/>
      <c r="D427" s="78"/>
      <c r="E427" s="52"/>
      <c r="F427" s="52"/>
      <c r="G427" s="111"/>
    </row>
    <row r="428" spans="1:7" s="93" customFormat="1" ht="14.25">
      <c r="A428" s="91"/>
      <c r="B428" s="119" t="s">
        <v>505</v>
      </c>
      <c r="C428" s="120"/>
      <c r="D428" s="121"/>
      <c r="E428" s="92"/>
      <c r="F428" s="92"/>
      <c r="G428" s="112"/>
    </row>
    <row r="429" spans="1:7" s="93" customFormat="1" ht="14.25">
      <c r="A429" s="137" t="s">
        <v>443</v>
      </c>
      <c r="B429" s="152" t="s">
        <v>206</v>
      </c>
      <c r="C429" s="140" t="s">
        <v>7</v>
      </c>
      <c r="D429" s="115">
        <v>2000</v>
      </c>
      <c r="E429" s="92"/>
      <c r="F429" s="92"/>
      <c r="G429" s="112"/>
    </row>
    <row r="430" spans="1:7" s="93" customFormat="1" ht="15">
      <c r="A430" s="91"/>
      <c r="B430" s="119" t="s">
        <v>505</v>
      </c>
      <c r="C430" s="140" t="s">
        <v>7</v>
      </c>
      <c r="D430" s="136">
        <v>2000</v>
      </c>
      <c r="E430" s="126">
        <v>0.1</v>
      </c>
      <c r="F430" s="127">
        <f>D430*E430</f>
        <v>200</v>
      </c>
      <c r="G430" s="112"/>
    </row>
    <row r="431" spans="1:7" s="146" customFormat="1" ht="14.25">
      <c r="A431" s="137" t="s">
        <v>444</v>
      </c>
      <c r="B431" s="152" t="s">
        <v>208</v>
      </c>
      <c r="C431" s="140" t="s">
        <v>7</v>
      </c>
      <c r="D431" s="115">
        <v>200</v>
      </c>
      <c r="E431" s="188"/>
      <c r="F431" s="188"/>
      <c r="G431" s="112"/>
    </row>
    <row r="432" spans="1:7" s="93" customFormat="1" ht="15">
      <c r="A432" s="91"/>
      <c r="B432" s="119" t="s">
        <v>505</v>
      </c>
      <c r="C432" s="140" t="s">
        <v>7</v>
      </c>
      <c r="D432" s="136">
        <v>200</v>
      </c>
      <c r="E432" s="126">
        <v>0.1</v>
      </c>
      <c r="F432" s="127">
        <f t="shared" ref="F432" si="137">D432*E432</f>
        <v>20</v>
      </c>
      <c r="G432" s="112"/>
    </row>
    <row r="433" spans="1:8" s="146" customFormat="1">
      <c r="A433" s="137" t="s">
        <v>445</v>
      </c>
      <c r="B433" s="152" t="s">
        <v>210</v>
      </c>
      <c r="C433" s="140" t="s">
        <v>7</v>
      </c>
      <c r="D433" s="115">
        <v>340</v>
      </c>
      <c r="E433" s="188"/>
      <c r="F433" s="188"/>
      <c r="G433" s="112"/>
    </row>
    <row r="434" spans="1:8" s="93" customFormat="1" ht="15">
      <c r="A434" s="91"/>
      <c r="B434" s="119" t="s">
        <v>505</v>
      </c>
      <c r="C434" s="140" t="s">
        <v>7</v>
      </c>
      <c r="D434" s="136">
        <v>340</v>
      </c>
      <c r="E434" s="126">
        <v>0.1</v>
      </c>
      <c r="F434" s="127">
        <f t="shared" ref="F434" si="138">D434*E434</f>
        <v>34</v>
      </c>
      <c r="G434" s="112"/>
    </row>
    <row r="435" spans="1:8" s="93" customFormat="1">
      <c r="A435" s="137" t="s">
        <v>446</v>
      </c>
      <c r="B435" s="152" t="s">
        <v>212</v>
      </c>
      <c r="C435" s="140" t="s">
        <v>7</v>
      </c>
      <c r="D435" s="115">
        <v>200</v>
      </c>
      <c r="E435" s="92"/>
      <c r="F435" s="92"/>
      <c r="G435" s="112"/>
    </row>
    <row r="436" spans="1:8" s="93" customFormat="1" ht="15">
      <c r="A436" s="91"/>
      <c r="B436" s="119" t="s">
        <v>505</v>
      </c>
      <c r="C436" s="140" t="s">
        <v>7</v>
      </c>
      <c r="D436" s="136">
        <v>200</v>
      </c>
      <c r="E436" s="126">
        <v>0.14000000000000001</v>
      </c>
      <c r="F436" s="127">
        <f t="shared" ref="F436" si="139">D436*E436</f>
        <v>28.000000000000004</v>
      </c>
      <c r="G436" s="112"/>
    </row>
    <row r="437" spans="1:8" s="145" customFormat="1">
      <c r="A437" s="137" t="s">
        <v>447</v>
      </c>
      <c r="B437" s="152" t="s">
        <v>214</v>
      </c>
      <c r="C437" s="140" t="s">
        <v>7</v>
      </c>
      <c r="D437" s="115">
        <v>1300</v>
      </c>
      <c r="E437" s="168"/>
      <c r="F437" s="168"/>
      <c r="G437" s="115"/>
    </row>
    <row r="438" spans="1:8" s="93" customFormat="1" ht="15">
      <c r="A438" s="91"/>
      <c r="B438" s="119" t="s">
        <v>505</v>
      </c>
      <c r="C438" s="140" t="s">
        <v>7</v>
      </c>
      <c r="D438" s="136">
        <v>1300</v>
      </c>
      <c r="E438" s="169">
        <v>0.14000000000000001</v>
      </c>
      <c r="F438" s="127">
        <f t="shared" ref="F438" si="140">D438*E438</f>
        <v>182.00000000000003</v>
      </c>
      <c r="G438" s="112"/>
    </row>
    <row r="439" spans="1:8" s="145" customFormat="1">
      <c r="A439" s="137" t="s">
        <v>448</v>
      </c>
      <c r="B439" s="152" t="s">
        <v>215</v>
      </c>
      <c r="C439" s="140" t="s">
        <v>7</v>
      </c>
      <c r="D439" s="115">
        <v>120</v>
      </c>
      <c r="E439" s="168"/>
      <c r="F439" s="168"/>
      <c r="G439" s="115"/>
    </row>
    <row r="440" spans="1:8" s="93" customFormat="1" ht="15">
      <c r="A440" s="91"/>
      <c r="B440" s="119" t="s">
        <v>505</v>
      </c>
      <c r="C440" s="140" t="s">
        <v>7</v>
      </c>
      <c r="D440" s="136">
        <v>120</v>
      </c>
      <c r="E440" s="169">
        <v>1.8</v>
      </c>
      <c r="F440" s="127">
        <f t="shared" ref="F440" si="141">D440*E440</f>
        <v>216</v>
      </c>
      <c r="G440" s="112"/>
    </row>
    <row r="441" spans="1:8" s="93" customFormat="1" ht="14.25">
      <c r="A441" s="91"/>
      <c r="B441" s="222" t="s">
        <v>522</v>
      </c>
      <c r="C441" s="223"/>
      <c r="D441" s="223"/>
      <c r="E441" s="224"/>
      <c r="F441" s="92"/>
      <c r="G441" s="112"/>
    </row>
    <row r="442" spans="1:8" s="93" customFormat="1" ht="15.75">
      <c r="A442" s="91"/>
      <c r="B442" s="96" t="s">
        <v>505</v>
      </c>
      <c r="C442" s="94"/>
      <c r="D442" s="94"/>
      <c r="E442" s="94"/>
      <c r="F442" s="103">
        <f>F440+F438+F436+F434+F432+F430</f>
        <v>680</v>
      </c>
      <c r="G442" s="112">
        <v>1</v>
      </c>
    </row>
    <row r="443" spans="1:8" s="27" customFormat="1" ht="38.25">
      <c r="A443" s="6" t="s">
        <v>439</v>
      </c>
      <c r="B443" s="7" t="s">
        <v>217</v>
      </c>
      <c r="C443" s="66"/>
      <c r="D443" s="64"/>
      <c r="E443" s="53"/>
      <c r="F443" s="53"/>
      <c r="G443" s="113"/>
      <c r="H443" s="145"/>
    </row>
    <row r="444" spans="1:8" s="93" customFormat="1" ht="14.25">
      <c r="A444" s="91"/>
      <c r="B444" s="119" t="s">
        <v>503</v>
      </c>
      <c r="C444" s="120"/>
      <c r="D444" s="121"/>
      <c r="E444" s="92"/>
      <c r="F444" s="92"/>
      <c r="G444" s="112"/>
    </row>
    <row r="445" spans="1:8" s="145" customFormat="1" ht="38.25">
      <c r="A445" s="137" t="s">
        <v>205</v>
      </c>
      <c r="B445" s="152" t="s">
        <v>219</v>
      </c>
      <c r="C445" s="140" t="s">
        <v>7</v>
      </c>
      <c r="D445" s="115">
        <v>50</v>
      </c>
      <c r="E445" s="168"/>
      <c r="F445" s="168"/>
      <c r="G445" s="115"/>
    </row>
    <row r="446" spans="1:8" s="93" customFormat="1" ht="15">
      <c r="A446" s="91"/>
      <c r="B446" s="119" t="s">
        <v>503</v>
      </c>
      <c r="C446" s="140" t="s">
        <v>7</v>
      </c>
      <c r="D446" s="136">
        <v>50</v>
      </c>
      <c r="E446" s="189">
        <v>1</v>
      </c>
      <c r="F446" s="190">
        <v>50</v>
      </c>
      <c r="G446" s="112"/>
    </row>
    <row r="447" spans="1:8" s="145" customFormat="1" ht="38.25">
      <c r="A447" s="137" t="s">
        <v>207</v>
      </c>
      <c r="B447" s="152" t="s">
        <v>221</v>
      </c>
      <c r="C447" s="140" t="s">
        <v>7</v>
      </c>
      <c r="D447" s="115">
        <v>800</v>
      </c>
      <c r="E447" s="168"/>
      <c r="F447" s="168"/>
      <c r="G447" s="115"/>
    </row>
    <row r="448" spans="1:8" s="93" customFormat="1" ht="15">
      <c r="A448" s="91"/>
      <c r="B448" s="119" t="s">
        <v>503</v>
      </c>
      <c r="C448" s="140" t="s">
        <v>7</v>
      </c>
      <c r="D448" s="136">
        <v>800</v>
      </c>
      <c r="E448" s="189">
        <v>1.3</v>
      </c>
      <c r="F448" s="190">
        <v>1040</v>
      </c>
      <c r="G448" s="112"/>
    </row>
    <row r="449" spans="1:8" s="93" customFormat="1" ht="38.25">
      <c r="A449" s="137" t="s">
        <v>209</v>
      </c>
      <c r="B449" s="152" t="s">
        <v>222</v>
      </c>
      <c r="C449" s="140" t="s">
        <v>7</v>
      </c>
      <c r="D449" s="115">
        <v>2000</v>
      </c>
      <c r="E449" s="92"/>
      <c r="F449" s="92"/>
      <c r="G449" s="112"/>
    </row>
    <row r="450" spans="1:8" s="93" customFormat="1" ht="15">
      <c r="A450" s="91"/>
      <c r="B450" s="119" t="s">
        <v>503</v>
      </c>
      <c r="C450" s="140" t="s">
        <v>7</v>
      </c>
      <c r="D450" s="136">
        <v>2000</v>
      </c>
      <c r="E450" s="173">
        <v>1.6</v>
      </c>
      <c r="F450" s="191">
        <v>3200</v>
      </c>
      <c r="G450" s="112"/>
    </row>
    <row r="451" spans="1:8" s="93" customFormat="1" ht="38.25">
      <c r="A451" s="137" t="s">
        <v>211</v>
      </c>
      <c r="B451" s="152" t="s">
        <v>223</v>
      </c>
      <c r="C451" s="140" t="s">
        <v>7</v>
      </c>
      <c r="D451" s="115">
        <v>400</v>
      </c>
      <c r="E451" s="92"/>
      <c r="F451" s="92"/>
      <c r="G451" s="112"/>
    </row>
    <row r="452" spans="1:8" s="93" customFormat="1" ht="15">
      <c r="A452" s="91"/>
      <c r="B452" s="119" t="s">
        <v>503</v>
      </c>
      <c r="C452" s="140" t="s">
        <v>7</v>
      </c>
      <c r="D452" s="136">
        <v>400</v>
      </c>
      <c r="E452" s="173">
        <v>3</v>
      </c>
      <c r="F452" s="191">
        <v>1200</v>
      </c>
      <c r="G452" s="112"/>
    </row>
    <row r="453" spans="1:8" s="145" customFormat="1" ht="38.25">
      <c r="A453" s="137" t="s">
        <v>213</v>
      </c>
      <c r="B453" s="152" t="s">
        <v>224</v>
      </c>
      <c r="C453" s="140" t="s">
        <v>7</v>
      </c>
      <c r="D453" s="115">
        <v>100</v>
      </c>
      <c r="E453" s="168"/>
      <c r="F453" s="168"/>
      <c r="G453" s="115"/>
    </row>
    <row r="454" spans="1:8" s="93" customFormat="1" ht="15">
      <c r="A454" s="91"/>
      <c r="B454" s="119" t="s">
        <v>503</v>
      </c>
      <c r="C454" s="140" t="s">
        <v>7</v>
      </c>
      <c r="D454" s="136">
        <v>100</v>
      </c>
      <c r="E454" s="189">
        <v>3.7</v>
      </c>
      <c r="F454" s="190">
        <v>370</v>
      </c>
      <c r="G454" s="112"/>
    </row>
    <row r="455" spans="1:8" s="93" customFormat="1" ht="14.25">
      <c r="A455" s="91"/>
      <c r="B455" s="222" t="s">
        <v>522</v>
      </c>
      <c r="C455" s="223"/>
      <c r="D455" s="223"/>
      <c r="E455" s="224"/>
      <c r="F455" s="92"/>
      <c r="G455" s="112"/>
    </row>
    <row r="456" spans="1:8" s="93" customFormat="1" ht="15.75">
      <c r="A456" s="91"/>
      <c r="B456" s="96" t="s">
        <v>503</v>
      </c>
      <c r="C456" s="94"/>
      <c r="D456" s="94"/>
      <c r="E456" s="94"/>
      <c r="F456" s="103">
        <f>F454+F452+F450+F448+F446</f>
        <v>5860</v>
      </c>
      <c r="G456" s="112">
        <v>1</v>
      </c>
    </row>
    <row r="457" spans="1:8" s="27" customFormat="1" ht="15">
      <c r="A457" s="6" t="s">
        <v>216</v>
      </c>
      <c r="B457" s="7" t="s">
        <v>226</v>
      </c>
      <c r="C457" s="66"/>
      <c r="D457" s="78"/>
      <c r="E457" s="53"/>
      <c r="F457" s="53"/>
      <c r="G457" s="113"/>
      <c r="H457" s="145"/>
    </row>
    <row r="458" spans="1:8" s="93" customFormat="1" ht="14.25">
      <c r="A458" s="91"/>
      <c r="B458" s="119" t="s">
        <v>501</v>
      </c>
      <c r="C458" s="120"/>
      <c r="D458" s="121"/>
      <c r="E458" s="92"/>
      <c r="F458" s="92"/>
      <c r="G458" s="112"/>
    </row>
    <row r="459" spans="1:8" s="93" customFormat="1" ht="15">
      <c r="A459" s="91"/>
      <c r="B459" s="119" t="s">
        <v>502</v>
      </c>
      <c r="C459" s="102"/>
      <c r="D459" s="151"/>
      <c r="E459" s="92"/>
      <c r="F459" s="92"/>
      <c r="G459" s="112"/>
    </row>
    <row r="460" spans="1:8" s="93" customFormat="1" ht="14.25">
      <c r="A460" s="91"/>
      <c r="B460" s="119" t="s">
        <v>505</v>
      </c>
      <c r="C460" s="120"/>
      <c r="D460" s="121"/>
      <c r="E460" s="92"/>
      <c r="F460" s="92"/>
      <c r="G460" s="112"/>
    </row>
    <row r="461" spans="1:8" s="93" customFormat="1" ht="14.25">
      <c r="A461" s="91"/>
      <c r="B461" s="119" t="s">
        <v>512</v>
      </c>
      <c r="C461" s="120"/>
      <c r="D461" s="121"/>
      <c r="E461" s="92"/>
      <c r="F461" s="92"/>
      <c r="G461" s="112"/>
    </row>
    <row r="462" spans="1:8" s="93" customFormat="1" ht="14.25">
      <c r="A462" s="91"/>
      <c r="B462" s="156" t="s">
        <v>513</v>
      </c>
      <c r="C462" s="135"/>
      <c r="D462" s="157"/>
      <c r="E462" s="92"/>
      <c r="F462" s="92"/>
      <c r="G462" s="112"/>
    </row>
    <row r="463" spans="1:8" s="93" customFormat="1" ht="14.25">
      <c r="A463" s="91"/>
      <c r="B463" s="156" t="s">
        <v>516</v>
      </c>
      <c r="C463" s="135"/>
      <c r="D463" s="157"/>
      <c r="E463" s="92"/>
      <c r="F463" s="92"/>
      <c r="G463" s="112"/>
    </row>
    <row r="464" spans="1:8" s="27" customFormat="1">
      <c r="A464" s="9" t="s">
        <v>218</v>
      </c>
      <c r="B464" s="21" t="s">
        <v>228</v>
      </c>
      <c r="C464" s="61" t="s">
        <v>7</v>
      </c>
      <c r="D464" s="62">
        <v>1000</v>
      </c>
      <c r="E464" s="53"/>
      <c r="F464" s="53"/>
      <c r="G464" s="113"/>
      <c r="H464" s="145"/>
    </row>
    <row r="465" spans="1:8" s="93" customFormat="1" ht="15">
      <c r="A465" s="91"/>
      <c r="B465" s="119" t="s">
        <v>501</v>
      </c>
      <c r="C465" s="102" t="s">
        <v>7</v>
      </c>
      <c r="D465" s="125">
        <v>1000</v>
      </c>
      <c r="E465" s="169">
        <v>4.9000000000000004</v>
      </c>
      <c r="F465" s="131">
        <f>D465*E465</f>
        <v>4900</v>
      </c>
      <c r="G465" s="112"/>
    </row>
    <row r="466" spans="1:8" s="93" customFormat="1" ht="15">
      <c r="A466" s="91"/>
      <c r="B466" s="119" t="s">
        <v>502</v>
      </c>
      <c r="C466" s="102" t="s">
        <v>7</v>
      </c>
      <c r="D466" s="125">
        <v>1000</v>
      </c>
      <c r="E466" s="169">
        <v>3.79</v>
      </c>
      <c r="F466" s="131">
        <v>3790</v>
      </c>
      <c r="G466" s="112"/>
    </row>
    <row r="467" spans="1:8" s="93" customFormat="1" ht="15">
      <c r="A467" s="91"/>
      <c r="B467" s="119" t="s">
        <v>505</v>
      </c>
      <c r="C467" s="102" t="s">
        <v>7</v>
      </c>
      <c r="D467" s="125">
        <v>1000</v>
      </c>
      <c r="E467" s="169">
        <v>3.8</v>
      </c>
      <c r="F467" s="131">
        <f>D467*E467</f>
        <v>3800</v>
      </c>
      <c r="G467" s="112"/>
    </row>
    <row r="468" spans="1:8" s="93" customFormat="1" ht="15">
      <c r="A468" s="91"/>
      <c r="B468" s="119" t="s">
        <v>512</v>
      </c>
      <c r="C468" s="102" t="s">
        <v>7</v>
      </c>
      <c r="D468" s="125">
        <v>1000</v>
      </c>
      <c r="E468" s="169">
        <v>4.3099999999999996</v>
      </c>
      <c r="F468" s="131">
        <f>MMULT(D468,E468)</f>
        <v>4310</v>
      </c>
      <c r="G468" s="112"/>
    </row>
    <row r="469" spans="1:8" s="93" customFormat="1" ht="15">
      <c r="A469" s="91"/>
      <c r="B469" s="156" t="s">
        <v>513</v>
      </c>
      <c r="C469" s="102" t="s">
        <v>7</v>
      </c>
      <c r="D469" s="125">
        <v>1000</v>
      </c>
      <c r="E469" s="169">
        <v>5.18</v>
      </c>
      <c r="F469" s="170">
        <v>5180</v>
      </c>
      <c r="G469" s="112"/>
    </row>
    <row r="470" spans="1:8" s="93" customFormat="1" ht="15">
      <c r="A470" s="91"/>
      <c r="B470" s="156" t="s">
        <v>516</v>
      </c>
      <c r="C470" s="135" t="s">
        <v>7</v>
      </c>
      <c r="D470" s="125">
        <v>1000</v>
      </c>
      <c r="E470" s="171">
        <v>4.5185000000000004</v>
      </c>
      <c r="F470" s="192">
        <f>D470*E470</f>
        <v>4518.5</v>
      </c>
      <c r="G470" s="112"/>
    </row>
    <row r="471" spans="1:8" s="27" customFormat="1">
      <c r="A471" s="9" t="s">
        <v>220</v>
      </c>
      <c r="B471" s="10" t="s">
        <v>230</v>
      </c>
      <c r="C471" s="61" t="s">
        <v>7</v>
      </c>
      <c r="D471" s="62">
        <v>1100</v>
      </c>
      <c r="E471" s="53"/>
      <c r="F471" s="53"/>
      <c r="G471" s="113"/>
      <c r="H471" s="145"/>
    </row>
    <row r="472" spans="1:8" s="93" customFormat="1" ht="15">
      <c r="A472" s="91"/>
      <c r="B472" s="119" t="s">
        <v>501</v>
      </c>
      <c r="C472" s="102" t="s">
        <v>7</v>
      </c>
      <c r="D472" s="125">
        <v>1100</v>
      </c>
      <c r="E472" s="169">
        <v>4.9000000000000004</v>
      </c>
      <c r="F472" s="131">
        <f>D472*E472</f>
        <v>5390</v>
      </c>
      <c r="G472" s="112"/>
    </row>
    <row r="473" spans="1:8" s="93" customFormat="1" ht="15">
      <c r="A473" s="91"/>
      <c r="B473" s="119" t="s">
        <v>502</v>
      </c>
      <c r="C473" s="102" t="s">
        <v>7</v>
      </c>
      <c r="D473" s="125">
        <v>1100</v>
      </c>
      <c r="E473" s="169">
        <v>3.79</v>
      </c>
      <c r="F473" s="131">
        <v>4169</v>
      </c>
      <c r="G473" s="112"/>
    </row>
    <row r="474" spans="1:8" s="93" customFormat="1" ht="15">
      <c r="A474" s="91"/>
      <c r="B474" s="119" t="s">
        <v>505</v>
      </c>
      <c r="C474" s="102" t="s">
        <v>7</v>
      </c>
      <c r="D474" s="125">
        <v>1100</v>
      </c>
      <c r="E474" s="169">
        <v>3.98</v>
      </c>
      <c r="F474" s="131">
        <f>D474*E474</f>
        <v>4378</v>
      </c>
      <c r="G474" s="112"/>
    </row>
    <row r="475" spans="1:8" s="93" customFormat="1" ht="15">
      <c r="A475" s="91"/>
      <c r="B475" s="119" t="s">
        <v>512</v>
      </c>
      <c r="C475" s="102" t="s">
        <v>7</v>
      </c>
      <c r="D475" s="125">
        <v>1100</v>
      </c>
      <c r="E475" s="169">
        <v>4</v>
      </c>
      <c r="F475" s="131">
        <f>MMULT(D475,E475)</f>
        <v>4400</v>
      </c>
      <c r="G475" s="112"/>
    </row>
    <row r="476" spans="1:8" s="93" customFormat="1" ht="15">
      <c r="A476" s="91"/>
      <c r="B476" s="156" t="s">
        <v>513</v>
      </c>
      <c r="C476" s="102" t="s">
        <v>7</v>
      </c>
      <c r="D476" s="125">
        <v>1100</v>
      </c>
      <c r="E476" s="169">
        <v>5.18</v>
      </c>
      <c r="F476" s="170">
        <v>5698</v>
      </c>
      <c r="G476" s="112"/>
    </row>
    <row r="477" spans="1:8" s="93" customFormat="1" ht="15">
      <c r="A477" s="91"/>
      <c r="B477" s="156" t="s">
        <v>516</v>
      </c>
      <c r="C477" s="135" t="s">
        <v>7</v>
      </c>
      <c r="D477" s="125">
        <v>1100</v>
      </c>
      <c r="E477" s="171">
        <v>3.9285000000000001</v>
      </c>
      <c r="F477" s="192">
        <f>D477*E477</f>
        <v>4321.3500000000004</v>
      </c>
      <c r="G477" s="112"/>
    </row>
    <row r="478" spans="1:8" s="93" customFormat="1" ht="14.25">
      <c r="A478" s="91"/>
      <c r="B478" s="222" t="s">
        <v>522</v>
      </c>
      <c r="C478" s="223"/>
      <c r="D478" s="223"/>
      <c r="E478" s="224"/>
      <c r="F478" s="92"/>
      <c r="G478" s="112"/>
    </row>
    <row r="479" spans="1:8" s="93" customFormat="1" ht="15.75">
      <c r="A479" s="91"/>
      <c r="B479" s="96" t="s">
        <v>501</v>
      </c>
      <c r="C479" s="94"/>
      <c r="D479" s="94"/>
      <c r="E479" s="94"/>
      <c r="F479" s="103">
        <f t="shared" ref="F479:F484" si="142">F472+F465</f>
        <v>10290</v>
      </c>
      <c r="G479" s="112">
        <v>5</v>
      </c>
    </row>
    <row r="480" spans="1:8" s="93" customFormat="1" ht="15.75">
      <c r="A480" s="91"/>
      <c r="B480" s="96" t="s">
        <v>502</v>
      </c>
      <c r="C480" s="94"/>
      <c r="D480" s="94"/>
      <c r="E480" s="94"/>
      <c r="F480" s="103">
        <f t="shared" si="142"/>
        <v>7959</v>
      </c>
      <c r="G480" s="112">
        <v>1</v>
      </c>
      <c r="H480" s="107"/>
    </row>
    <row r="481" spans="1:7" s="93" customFormat="1" ht="15.75">
      <c r="A481" s="91"/>
      <c r="B481" s="96" t="s">
        <v>505</v>
      </c>
      <c r="C481" s="94"/>
      <c r="D481" s="94"/>
      <c r="E481" s="94"/>
      <c r="F481" s="103">
        <f t="shared" si="142"/>
        <v>8178</v>
      </c>
      <c r="G481" s="112">
        <v>2</v>
      </c>
    </row>
    <row r="482" spans="1:7" s="93" customFormat="1" ht="15.75">
      <c r="A482" s="91"/>
      <c r="B482" s="96" t="s">
        <v>512</v>
      </c>
      <c r="C482" s="94"/>
      <c r="D482" s="94"/>
      <c r="E482" s="94"/>
      <c r="F482" s="103">
        <f t="shared" si="142"/>
        <v>8710</v>
      </c>
      <c r="G482" s="112">
        <v>3</v>
      </c>
    </row>
    <row r="483" spans="1:7" s="93" customFormat="1" ht="15.75">
      <c r="A483" s="91"/>
      <c r="B483" s="97" t="s">
        <v>513</v>
      </c>
      <c r="C483" s="94"/>
      <c r="D483" s="94"/>
      <c r="E483" s="94"/>
      <c r="F483" s="103">
        <f t="shared" si="142"/>
        <v>10878</v>
      </c>
      <c r="G483" s="112">
        <v>6</v>
      </c>
    </row>
    <row r="484" spans="1:7" s="93" customFormat="1" ht="15.75">
      <c r="A484" s="91"/>
      <c r="B484" s="97" t="s">
        <v>516</v>
      </c>
      <c r="C484" s="94"/>
      <c r="D484" s="94"/>
      <c r="E484" s="94"/>
      <c r="F484" s="103">
        <f t="shared" si="142"/>
        <v>8839.85</v>
      </c>
      <c r="G484" s="112">
        <v>4</v>
      </c>
    </row>
    <row r="485" spans="1:7" ht="14.25">
      <c r="A485" s="13" t="s">
        <v>225</v>
      </c>
      <c r="B485" s="22" t="s">
        <v>231</v>
      </c>
      <c r="C485" s="70"/>
      <c r="D485" s="72"/>
      <c r="E485" s="52"/>
      <c r="F485" s="52"/>
      <c r="G485" s="111"/>
    </row>
    <row r="486" spans="1:7" s="93" customFormat="1" ht="15">
      <c r="A486" s="91"/>
      <c r="B486" s="119" t="s">
        <v>502</v>
      </c>
      <c r="C486" s="102"/>
      <c r="D486" s="151"/>
      <c r="E486" s="92"/>
      <c r="F486" s="92"/>
      <c r="G486" s="112"/>
    </row>
    <row r="487" spans="1:7" s="93" customFormat="1" ht="14.25">
      <c r="A487" s="91"/>
      <c r="B487" s="119" t="s">
        <v>512</v>
      </c>
      <c r="C487" s="120"/>
      <c r="D487" s="121"/>
      <c r="E487" s="92"/>
      <c r="F487" s="92"/>
      <c r="G487" s="112"/>
    </row>
    <row r="488" spans="1:7" s="93" customFormat="1" ht="14.25">
      <c r="A488" s="91"/>
      <c r="B488" s="156" t="s">
        <v>513</v>
      </c>
      <c r="C488" s="135"/>
      <c r="D488" s="157"/>
      <c r="E488" s="92"/>
      <c r="F488" s="92"/>
      <c r="G488" s="112"/>
    </row>
    <row r="489" spans="1:7" s="93" customFormat="1" ht="14.25">
      <c r="A489" s="91"/>
      <c r="B489" s="156" t="s">
        <v>516</v>
      </c>
      <c r="C489" s="135"/>
      <c r="D489" s="157"/>
      <c r="E489" s="92"/>
      <c r="F489" s="92"/>
      <c r="G489" s="112"/>
    </row>
    <row r="490" spans="1:7" ht="14.25">
      <c r="A490" s="15" t="s">
        <v>227</v>
      </c>
      <c r="B490" s="19" t="s">
        <v>233</v>
      </c>
      <c r="C490" s="68" t="s">
        <v>7</v>
      </c>
      <c r="D490" s="69">
        <v>200</v>
      </c>
      <c r="E490" s="52"/>
      <c r="F490" s="52"/>
      <c r="G490" s="111"/>
    </row>
    <row r="491" spans="1:7" s="93" customFormat="1" ht="15">
      <c r="A491" s="91"/>
      <c r="B491" s="119" t="s">
        <v>502</v>
      </c>
      <c r="C491" s="140" t="s">
        <v>7</v>
      </c>
      <c r="D491" s="136">
        <v>200</v>
      </c>
      <c r="E491" s="126">
        <v>1.55</v>
      </c>
      <c r="F491" s="127">
        <v>310</v>
      </c>
      <c r="G491" s="112"/>
    </row>
    <row r="492" spans="1:7" s="93" customFormat="1" ht="15">
      <c r="A492" s="91"/>
      <c r="B492" s="119" t="s">
        <v>512</v>
      </c>
      <c r="C492" s="140" t="s">
        <v>7</v>
      </c>
      <c r="D492" s="136">
        <v>200</v>
      </c>
      <c r="E492" s="126">
        <v>0.45</v>
      </c>
      <c r="F492" s="131">
        <f t="shared" ref="F492" si="143">MMULT(D492,E492)</f>
        <v>90</v>
      </c>
      <c r="G492" s="112"/>
    </row>
    <row r="493" spans="1:7" s="93" customFormat="1" ht="15">
      <c r="A493" s="91"/>
      <c r="B493" s="156" t="s">
        <v>513</v>
      </c>
      <c r="C493" s="140" t="s">
        <v>7</v>
      </c>
      <c r="D493" s="136">
        <v>200</v>
      </c>
      <c r="E493" s="126">
        <v>1.9</v>
      </c>
      <c r="F493" s="129">
        <v>380</v>
      </c>
      <c r="G493" s="112"/>
    </row>
    <row r="494" spans="1:7" s="93" customFormat="1" ht="15">
      <c r="A494" s="91"/>
      <c r="B494" s="156" t="s">
        <v>516</v>
      </c>
      <c r="C494" s="135" t="s">
        <v>7</v>
      </c>
      <c r="D494" s="125">
        <v>200</v>
      </c>
      <c r="E494" s="193">
        <v>1.8546</v>
      </c>
      <c r="F494" s="192">
        <f t="shared" ref="F494" si="144">D494*E494</f>
        <v>370.92</v>
      </c>
      <c r="G494" s="112"/>
    </row>
    <row r="495" spans="1:7" s="93" customFormat="1" ht="14.25">
      <c r="A495" s="137" t="s">
        <v>229</v>
      </c>
      <c r="B495" s="152" t="s">
        <v>235</v>
      </c>
      <c r="C495" s="140" t="s">
        <v>7</v>
      </c>
      <c r="D495" s="115">
        <v>110</v>
      </c>
      <c r="E495" s="92"/>
      <c r="F495" s="92"/>
      <c r="G495" s="112"/>
    </row>
    <row r="496" spans="1:7" s="93" customFormat="1" ht="15">
      <c r="A496" s="91"/>
      <c r="B496" s="119" t="s">
        <v>502</v>
      </c>
      <c r="C496" s="140" t="s">
        <v>7</v>
      </c>
      <c r="D496" s="136">
        <v>110</v>
      </c>
      <c r="E496" s="126">
        <v>0.65</v>
      </c>
      <c r="F496" s="127">
        <v>71.5</v>
      </c>
      <c r="G496" s="112"/>
    </row>
    <row r="497" spans="1:8" s="93" customFormat="1" ht="15">
      <c r="A497" s="91"/>
      <c r="B497" s="119" t="s">
        <v>512</v>
      </c>
      <c r="C497" s="140" t="s">
        <v>7</v>
      </c>
      <c r="D497" s="136">
        <v>110</v>
      </c>
      <c r="E497" s="126">
        <v>0.5</v>
      </c>
      <c r="F497" s="131">
        <f t="shared" ref="F497" si="145">MMULT(D497,E497)</f>
        <v>55</v>
      </c>
      <c r="G497" s="112"/>
    </row>
    <row r="498" spans="1:8" s="93" customFormat="1" ht="15">
      <c r="A498" s="91"/>
      <c r="B498" s="156" t="s">
        <v>513</v>
      </c>
      <c r="C498" s="140" t="s">
        <v>7</v>
      </c>
      <c r="D498" s="136">
        <v>110</v>
      </c>
      <c r="E498" s="126">
        <v>0.45</v>
      </c>
      <c r="F498" s="129">
        <v>49.5</v>
      </c>
      <c r="G498" s="112"/>
    </row>
    <row r="499" spans="1:8" s="93" customFormat="1" ht="15">
      <c r="A499" s="91"/>
      <c r="B499" s="156" t="s">
        <v>516</v>
      </c>
      <c r="C499" s="135" t="s">
        <v>7</v>
      </c>
      <c r="D499" s="125">
        <v>110</v>
      </c>
      <c r="E499" s="193">
        <v>0.33250000000000002</v>
      </c>
      <c r="F499" s="192">
        <f t="shared" ref="F499" si="146">D499*E499</f>
        <v>36.575000000000003</v>
      </c>
      <c r="G499" s="112"/>
    </row>
    <row r="500" spans="1:8" s="93" customFormat="1" ht="14.25">
      <c r="A500" s="137" t="s">
        <v>449</v>
      </c>
      <c r="B500" s="152" t="s">
        <v>237</v>
      </c>
      <c r="C500" s="140" t="s">
        <v>7</v>
      </c>
      <c r="D500" s="115">
        <v>100</v>
      </c>
      <c r="E500" s="92"/>
      <c r="F500" s="92"/>
      <c r="G500" s="112"/>
    </row>
    <row r="501" spans="1:8" s="93" customFormat="1" ht="15">
      <c r="A501" s="91"/>
      <c r="B501" s="119" t="s">
        <v>502</v>
      </c>
      <c r="C501" s="140" t="s">
        <v>7</v>
      </c>
      <c r="D501" s="136">
        <v>100</v>
      </c>
      <c r="E501" s="126">
        <v>0.78</v>
      </c>
      <c r="F501" s="127">
        <v>78</v>
      </c>
      <c r="G501" s="112"/>
    </row>
    <row r="502" spans="1:8" s="93" customFormat="1" ht="15">
      <c r="A502" s="91"/>
      <c r="B502" s="119" t="s">
        <v>512</v>
      </c>
      <c r="C502" s="140" t="s">
        <v>7</v>
      </c>
      <c r="D502" s="136">
        <v>100</v>
      </c>
      <c r="E502" s="126">
        <v>0.6</v>
      </c>
      <c r="F502" s="131">
        <f t="shared" ref="F502" si="147">MMULT(D502,E502)</f>
        <v>60</v>
      </c>
      <c r="G502" s="112"/>
    </row>
    <row r="503" spans="1:8" s="93" customFormat="1" ht="15">
      <c r="A503" s="91"/>
      <c r="B503" s="156" t="s">
        <v>513</v>
      </c>
      <c r="C503" s="140" t="s">
        <v>7</v>
      </c>
      <c r="D503" s="136">
        <v>100</v>
      </c>
      <c r="E503" s="126">
        <v>0.5</v>
      </c>
      <c r="F503" s="129">
        <v>50</v>
      </c>
      <c r="G503" s="112"/>
    </row>
    <row r="504" spans="1:8" s="93" customFormat="1" ht="15">
      <c r="A504" s="91"/>
      <c r="B504" s="156" t="s">
        <v>516</v>
      </c>
      <c r="C504" s="135" t="s">
        <v>7</v>
      </c>
      <c r="D504" s="125">
        <v>100</v>
      </c>
      <c r="E504" s="193">
        <v>0.49580000000000002</v>
      </c>
      <c r="F504" s="192">
        <f t="shared" ref="F504" si="148">D504*E504</f>
        <v>49.58</v>
      </c>
      <c r="G504" s="112"/>
    </row>
    <row r="505" spans="1:8" s="145" customFormat="1" ht="14.25">
      <c r="A505" s="137" t="s">
        <v>450</v>
      </c>
      <c r="B505" s="152" t="s">
        <v>239</v>
      </c>
      <c r="C505" s="140" t="s">
        <v>7</v>
      </c>
      <c r="D505" s="115">
        <v>120</v>
      </c>
      <c r="E505" s="168"/>
      <c r="F505" s="168"/>
      <c r="G505" s="115"/>
    </row>
    <row r="506" spans="1:8" s="93" customFormat="1" ht="15">
      <c r="A506" s="91"/>
      <c r="B506" s="119" t="s">
        <v>502</v>
      </c>
      <c r="C506" s="140" t="s">
        <v>7</v>
      </c>
      <c r="D506" s="136">
        <v>120</v>
      </c>
      <c r="E506" s="169">
        <v>1.85</v>
      </c>
      <c r="F506" s="131">
        <v>222</v>
      </c>
      <c r="G506" s="112"/>
    </row>
    <row r="507" spans="1:8" s="93" customFormat="1" ht="15">
      <c r="A507" s="91"/>
      <c r="B507" s="119" t="s">
        <v>512</v>
      </c>
      <c r="C507" s="140" t="s">
        <v>7</v>
      </c>
      <c r="D507" s="136">
        <v>120</v>
      </c>
      <c r="E507" s="169">
        <v>2.1</v>
      </c>
      <c r="F507" s="131">
        <f t="shared" ref="F507" si="149">MMULT(D507,E507)</f>
        <v>252</v>
      </c>
      <c r="G507" s="112"/>
    </row>
    <row r="508" spans="1:8" s="93" customFormat="1" ht="15">
      <c r="A508" s="91"/>
      <c r="B508" s="156" t="s">
        <v>513</v>
      </c>
      <c r="C508" s="140" t="s">
        <v>7</v>
      </c>
      <c r="D508" s="136">
        <v>120</v>
      </c>
      <c r="E508" s="169">
        <v>1.74</v>
      </c>
      <c r="F508" s="170">
        <v>208.8</v>
      </c>
      <c r="G508" s="112"/>
    </row>
    <row r="509" spans="1:8" s="93" customFormat="1" ht="15">
      <c r="A509" s="91"/>
      <c r="B509" s="156" t="s">
        <v>516</v>
      </c>
      <c r="C509" s="135" t="s">
        <v>7</v>
      </c>
      <c r="D509" s="125">
        <v>120</v>
      </c>
      <c r="E509" s="193">
        <v>1.7153</v>
      </c>
      <c r="F509" s="192">
        <f t="shared" ref="F509" si="150">D509*E509</f>
        <v>205.83600000000001</v>
      </c>
      <c r="G509" s="112"/>
    </row>
    <row r="510" spans="1:8" s="93" customFormat="1" ht="14.25">
      <c r="A510" s="91"/>
      <c r="B510" s="222" t="s">
        <v>522</v>
      </c>
      <c r="C510" s="223"/>
      <c r="D510" s="223"/>
      <c r="E510" s="224"/>
      <c r="F510" s="92"/>
      <c r="G510" s="112"/>
    </row>
    <row r="511" spans="1:8" s="93" customFormat="1" ht="15.75">
      <c r="A511" s="91"/>
      <c r="B511" s="96" t="s">
        <v>502</v>
      </c>
      <c r="C511" s="94"/>
      <c r="D511" s="94"/>
      <c r="E511" s="94"/>
      <c r="F511" s="103">
        <f>F506+F501+F496+F491</f>
        <v>681.5</v>
      </c>
      <c r="G511" s="112">
        <v>3</v>
      </c>
      <c r="H511" s="84"/>
    </row>
    <row r="512" spans="1:8" s="93" customFormat="1" ht="15.75">
      <c r="A512" s="91"/>
      <c r="B512" s="96" t="s">
        <v>512</v>
      </c>
      <c r="C512" s="94"/>
      <c r="D512" s="94"/>
      <c r="E512" s="94"/>
      <c r="F512" s="103">
        <f>F507+F502+F497+F492</f>
        <v>457</v>
      </c>
      <c r="G512" s="112">
        <v>1</v>
      </c>
      <c r="H512" s="117"/>
    </row>
    <row r="513" spans="1:8" s="93" customFormat="1" ht="15.75">
      <c r="A513" s="91"/>
      <c r="B513" s="97" t="s">
        <v>513</v>
      </c>
      <c r="C513" s="94"/>
      <c r="D513" s="94"/>
      <c r="E513" s="94"/>
      <c r="F513" s="103">
        <f>F508+F503+F498+F493</f>
        <v>688.3</v>
      </c>
      <c r="G513" s="112">
        <v>4</v>
      </c>
      <c r="H513" s="84"/>
    </row>
    <row r="514" spans="1:8" s="93" customFormat="1" ht="15.75">
      <c r="A514" s="91"/>
      <c r="B514" s="97" t="s">
        <v>516</v>
      </c>
      <c r="C514" s="94"/>
      <c r="D514" s="94"/>
      <c r="E514" s="94"/>
      <c r="F514" s="103">
        <f>F509+F504+F499+F494</f>
        <v>662.91100000000006</v>
      </c>
      <c r="G514" s="112">
        <v>2</v>
      </c>
    </row>
    <row r="515" spans="1:8" s="27" customFormat="1">
      <c r="A515" s="23">
        <v>32</v>
      </c>
      <c r="B515" s="37" t="s">
        <v>240</v>
      </c>
      <c r="C515" s="38"/>
      <c r="D515" s="38"/>
      <c r="E515" s="53"/>
      <c r="F515" s="53"/>
      <c r="G515" s="113"/>
      <c r="H515" s="145"/>
    </row>
    <row r="516" spans="1:8" s="93" customFormat="1" ht="14.25">
      <c r="A516" s="91"/>
      <c r="B516" s="119" t="s">
        <v>506</v>
      </c>
      <c r="C516" s="120"/>
      <c r="D516" s="121"/>
      <c r="E516" s="92"/>
      <c r="F516" s="92"/>
      <c r="G516" s="112"/>
    </row>
    <row r="517" spans="1:8" s="145" customFormat="1">
      <c r="A517" s="194" t="s">
        <v>232</v>
      </c>
      <c r="B517" s="167" t="s">
        <v>441</v>
      </c>
      <c r="C517" s="115" t="s">
        <v>7</v>
      </c>
      <c r="D517" s="115">
        <v>100</v>
      </c>
      <c r="E517" s="168"/>
      <c r="F517" s="168"/>
      <c r="G517" s="115"/>
    </row>
    <row r="518" spans="1:8" s="93" customFormat="1" ht="15">
      <c r="A518" s="91"/>
      <c r="B518" s="119" t="s">
        <v>506</v>
      </c>
      <c r="C518" s="155" t="s">
        <v>7</v>
      </c>
      <c r="D518" s="136">
        <v>100</v>
      </c>
      <c r="E518" s="130">
        <v>3.758</v>
      </c>
      <c r="F518" s="131">
        <v>375.8</v>
      </c>
      <c r="G518" s="112"/>
    </row>
    <row r="519" spans="1:8" s="145" customFormat="1" ht="14.25">
      <c r="A519" s="194" t="s">
        <v>234</v>
      </c>
      <c r="B519" s="176" t="s">
        <v>241</v>
      </c>
      <c r="C519" s="115" t="s">
        <v>7</v>
      </c>
      <c r="D519" s="115">
        <v>100</v>
      </c>
      <c r="E519" s="168"/>
      <c r="F519" s="168"/>
      <c r="G519" s="115"/>
    </row>
    <row r="520" spans="1:8" s="93" customFormat="1" ht="15">
      <c r="A520" s="91"/>
      <c r="B520" s="119" t="s">
        <v>506</v>
      </c>
      <c r="C520" s="155" t="s">
        <v>7</v>
      </c>
      <c r="D520" s="136">
        <v>100</v>
      </c>
      <c r="E520" s="130">
        <v>0.60899999999999999</v>
      </c>
      <c r="F520" s="131">
        <v>60.9</v>
      </c>
      <c r="G520" s="112"/>
    </row>
    <row r="521" spans="1:8" s="93" customFormat="1" ht="14.25">
      <c r="A521" s="194" t="s">
        <v>236</v>
      </c>
      <c r="B521" s="176" t="s">
        <v>242</v>
      </c>
      <c r="C521" s="115" t="s">
        <v>7</v>
      </c>
      <c r="D521" s="115">
        <v>300</v>
      </c>
      <c r="E521" s="92"/>
      <c r="F521" s="92"/>
      <c r="G521" s="112"/>
    </row>
    <row r="522" spans="1:8" s="93" customFormat="1" ht="15">
      <c r="A522" s="91"/>
      <c r="B522" s="119" t="s">
        <v>506</v>
      </c>
      <c r="C522" s="155" t="s">
        <v>7</v>
      </c>
      <c r="D522" s="136">
        <v>300</v>
      </c>
      <c r="E522" s="130">
        <v>0.96899999999999997</v>
      </c>
      <c r="F522" s="127">
        <v>290.7</v>
      </c>
      <c r="G522" s="112"/>
    </row>
    <row r="523" spans="1:8" s="93" customFormat="1" ht="14.25">
      <c r="A523" s="194" t="s">
        <v>238</v>
      </c>
      <c r="B523" s="176" t="s">
        <v>243</v>
      </c>
      <c r="C523" s="115" t="s">
        <v>7</v>
      </c>
      <c r="D523" s="115">
        <v>100</v>
      </c>
      <c r="E523" s="92"/>
      <c r="F523" s="92"/>
      <c r="G523" s="112"/>
    </row>
    <row r="524" spans="1:8" s="93" customFormat="1" ht="15">
      <c r="A524" s="91"/>
      <c r="B524" s="119" t="s">
        <v>506</v>
      </c>
      <c r="C524" s="155" t="s">
        <v>7</v>
      </c>
      <c r="D524" s="136">
        <v>100</v>
      </c>
      <c r="E524" s="130">
        <v>2.8961000000000001</v>
      </c>
      <c r="F524" s="127">
        <v>289.61</v>
      </c>
      <c r="G524" s="112"/>
    </row>
    <row r="525" spans="1:8" s="93" customFormat="1" ht="89.25">
      <c r="A525" s="194" t="s">
        <v>451</v>
      </c>
      <c r="B525" s="167" t="s">
        <v>244</v>
      </c>
      <c r="C525" s="115" t="s">
        <v>7</v>
      </c>
      <c r="D525" s="115">
        <v>100</v>
      </c>
      <c r="E525" s="92"/>
      <c r="F525" s="92"/>
      <c r="G525" s="112"/>
    </row>
    <row r="526" spans="1:8" s="93" customFormat="1" ht="15">
      <c r="A526" s="91"/>
      <c r="B526" s="119" t="s">
        <v>506</v>
      </c>
      <c r="C526" s="155" t="s">
        <v>7</v>
      </c>
      <c r="D526" s="136">
        <v>100</v>
      </c>
      <c r="E526" s="130">
        <v>16.481999999999999</v>
      </c>
      <c r="F526" s="127">
        <v>1648.2</v>
      </c>
      <c r="G526" s="112"/>
    </row>
    <row r="527" spans="1:8" s="93" customFormat="1" ht="102">
      <c r="A527" s="194" t="s">
        <v>452</v>
      </c>
      <c r="B527" s="167" t="s">
        <v>504</v>
      </c>
      <c r="C527" s="115" t="s">
        <v>7</v>
      </c>
      <c r="D527" s="115">
        <v>10</v>
      </c>
      <c r="E527" s="92"/>
      <c r="F527" s="92"/>
      <c r="G527" s="112"/>
    </row>
    <row r="528" spans="1:8" s="93" customFormat="1" ht="15">
      <c r="A528" s="91"/>
      <c r="B528" s="119" t="s">
        <v>506</v>
      </c>
      <c r="C528" s="155" t="s">
        <v>7</v>
      </c>
      <c r="D528" s="136">
        <v>10</v>
      </c>
      <c r="E528" s="130">
        <v>27.542000000000002</v>
      </c>
      <c r="F528" s="127">
        <v>275.42</v>
      </c>
      <c r="G528" s="112"/>
    </row>
    <row r="529" spans="1:13" s="93" customFormat="1" ht="14.25">
      <c r="A529" s="91"/>
      <c r="B529" s="222" t="s">
        <v>522</v>
      </c>
      <c r="C529" s="223"/>
      <c r="D529" s="223"/>
      <c r="E529" s="224"/>
      <c r="F529" s="92"/>
      <c r="G529" s="112"/>
    </row>
    <row r="530" spans="1:13" s="93" customFormat="1" ht="15.75">
      <c r="A530" s="91"/>
      <c r="B530" s="96" t="s">
        <v>506</v>
      </c>
      <c r="C530" s="94"/>
      <c r="D530" s="94"/>
      <c r="E530" s="94"/>
      <c r="F530" s="103">
        <v>2940.63</v>
      </c>
      <c r="G530" s="112">
        <v>1</v>
      </c>
      <c r="H530" s="110"/>
      <c r="I530" s="110"/>
      <c r="J530" s="110"/>
      <c r="K530" s="110"/>
      <c r="L530" s="110"/>
      <c r="M530" s="110"/>
    </row>
    <row r="531" spans="1:13">
      <c r="A531" s="8">
        <v>33</v>
      </c>
      <c r="B531" s="7" t="s">
        <v>245</v>
      </c>
      <c r="C531" s="66" t="s">
        <v>7</v>
      </c>
      <c r="D531" s="64">
        <v>3000</v>
      </c>
      <c r="E531" s="52"/>
      <c r="F531" s="52"/>
      <c r="G531" s="111"/>
    </row>
    <row r="532" spans="1:13" s="93" customFormat="1" ht="15">
      <c r="A532" s="91"/>
      <c r="B532" s="119" t="s">
        <v>502</v>
      </c>
      <c r="C532" s="102" t="s">
        <v>7</v>
      </c>
      <c r="D532" s="125">
        <v>3000</v>
      </c>
      <c r="E532" s="126">
        <v>0.375</v>
      </c>
      <c r="F532" s="103">
        <v>1125</v>
      </c>
      <c r="G532" s="112">
        <v>4</v>
      </c>
    </row>
    <row r="533" spans="1:13" s="93" customFormat="1" ht="15">
      <c r="A533" s="91"/>
      <c r="B533" s="119" t="s">
        <v>505</v>
      </c>
      <c r="C533" s="102" t="s">
        <v>7</v>
      </c>
      <c r="D533" s="157">
        <v>3000</v>
      </c>
      <c r="E533" s="126">
        <v>0.35</v>
      </c>
      <c r="F533" s="103">
        <v>1050</v>
      </c>
      <c r="G533" s="112">
        <v>3</v>
      </c>
      <c r="H533" s="84"/>
    </row>
    <row r="534" spans="1:13" s="93" customFormat="1" ht="15">
      <c r="A534" s="91"/>
      <c r="B534" s="119" t="s">
        <v>512</v>
      </c>
      <c r="C534" s="102" t="s">
        <v>7</v>
      </c>
      <c r="D534" s="157">
        <v>3000</v>
      </c>
      <c r="E534" s="126">
        <v>0.27</v>
      </c>
      <c r="F534" s="195">
        <f>MMULT(D534,E534)</f>
        <v>810</v>
      </c>
      <c r="G534" s="112">
        <v>1</v>
      </c>
      <c r="H534" s="117"/>
    </row>
    <row r="535" spans="1:13" s="93" customFormat="1" ht="15">
      <c r="A535" s="91"/>
      <c r="B535" s="119" t="s">
        <v>516</v>
      </c>
      <c r="C535" s="135" t="s">
        <v>7</v>
      </c>
      <c r="D535" s="157">
        <v>3000</v>
      </c>
      <c r="E535" s="164">
        <v>0.3201</v>
      </c>
      <c r="F535" s="196">
        <f t="shared" ref="F535" si="151">D535*E535</f>
        <v>960.3</v>
      </c>
      <c r="G535" s="112">
        <v>2</v>
      </c>
      <c r="H535" s="84"/>
    </row>
    <row r="536" spans="1:13">
      <c r="A536" s="8">
        <v>34</v>
      </c>
      <c r="B536" s="7" t="s">
        <v>246</v>
      </c>
      <c r="C536" s="66" t="s">
        <v>7</v>
      </c>
      <c r="D536" s="64">
        <v>200</v>
      </c>
      <c r="E536" s="52"/>
      <c r="F536" s="52"/>
      <c r="G536" s="111"/>
      <c r="H536" s="84"/>
    </row>
    <row r="537" spans="1:13" s="93" customFormat="1" ht="15">
      <c r="A537" s="91"/>
      <c r="B537" s="119" t="s">
        <v>503</v>
      </c>
      <c r="C537" s="102" t="s">
        <v>7</v>
      </c>
      <c r="D537" s="157">
        <v>200</v>
      </c>
      <c r="E537" s="126">
        <v>12</v>
      </c>
      <c r="F537" s="103">
        <v>2400</v>
      </c>
      <c r="G537" s="112">
        <v>2</v>
      </c>
      <c r="H537" s="84"/>
    </row>
    <row r="538" spans="1:13" s="93" customFormat="1" ht="15">
      <c r="A538" s="91"/>
      <c r="B538" s="119" t="s">
        <v>515</v>
      </c>
      <c r="C538" s="102" t="s">
        <v>7</v>
      </c>
      <c r="D538" s="157">
        <v>200</v>
      </c>
      <c r="E538" s="126">
        <v>3.7</v>
      </c>
      <c r="F538" s="103">
        <f>D538*E538</f>
        <v>740</v>
      </c>
      <c r="G538" s="112">
        <v>1</v>
      </c>
      <c r="H538" s="84"/>
    </row>
    <row r="539" spans="1:13" ht="14.25">
      <c r="A539" s="8">
        <v>35</v>
      </c>
      <c r="B539" s="7" t="s">
        <v>247</v>
      </c>
      <c r="C539" s="66" t="s">
        <v>7</v>
      </c>
      <c r="D539" s="64">
        <v>200</v>
      </c>
      <c r="E539" s="52"/>
      <c r="F539" s="52"/>
      <c r="G539" s="111"/>
      <c r="H539" s="84"/>
    </row>
    <row r="540" spans="1:13" s="93" customFormat="1" ht="15">
      <c r="A540" s="91"/>
      <c r="B540" s="119" t="s">
        <v>505</v>
      </c>
      <c r="C540" s="102" t="s">
        <v>7</v>
      </c>
      <c r="D540" s="157">
        <v>200</v>
      </c>
      <c r="E540" s="126">
        <v>0.18</v>
      </c>
      <c r="F540" s="103">
        <v>36</v>
      </c>
      <c r="G540" s="112">
        <v>1</v>
      </c>
      <c r="H540" s="84"/>
    </row>
    <row r="541" spans="1:13" s="93" customFormat="1" ht="15">
      <c r="A541" s="91"/>
      <c r="B541" s="119" t="s">
        <v>516</v>
      </c>
      <c r="C541" s="135" t="s">
        <v>7</v>
      </c>
      <c r="D541" s="157">
        <v>200</v>
      </c>
      <c r="E541" s="164">
        <v>0.19350000000000001</v>
      </c>
      <c r="F541" s="196">
        <f t="shared" ref="F541" si="152">D541*E541</f>
        <v>38.700000000000003</v>
      </c>
      <c r="G541" s="112">
        <v>2</v>
      </c>
      <c r="H541" s="84"/>
    </row>
    <row r="542" spans="1:13" ht="14.25">
      <c r="A542" s="8">
        <v>36</v>
      </c>
      <c r="B542" s="7" t="s">
        <v>248</v>
      </c>
      <c r="C542" s="66" t="s">
        <v>7</v>
      </c>
      <c r="D542" s="64">
        <v>2000</v>
      </c>
      <c r="E542" s="52"/>
      <c r="F542" s="52"/>
      <c r="G542" s="111"/>
      <c r="H542" s="84"/>
    </row>
    <row r="543" spans="1:13" s="93" customFormat="1" ht="15">
      <c r="A543" s="91"/>
      <c r="B543" s="119" t="s">
        <v>501</v>
      </c>
      <c r="C543" s="102" t="s">
        <v>7</v>
      </c>
      <c r="D543" s="157">
        <v>2000</v>
      </c>
      <c r="E543" s="126">
        <v>0.14000000000000001</v>
      </c>
      <c r="F543" s="103">
        <f t="shared" ref="F543" si="153">D543*E543</f>
        <v>280</v>
      </c>
      <c r="G543" s="112">
        <v>3</v>
      </c>
      <c r="H543" s="84"/>
    </row>
    <row r="544" spans="1:13" s="93" customFormat="1" ht="15">
      <c r="A544" s="91"/>
      <c r="B544" s="119" t="s">
        <v>505</v>
      </c>
      <c r="C544" s="102" t="s">
        <v>7</v>
      </c>
      <c r="D544" s="157">
        <v>2000</v>
      </c>
      <c r="E544" s="126">
        <v>8.4000000000000005E-2</v>
      </c>
      <c r="F544" s="103">
        <v>168</v>
      </c>
      <c r="G544" s="112">
        <v>1</v>
      </c>
      <c r="H544" s="117"/>
    </row>
    <row r="545" spans="1:8" s="93" customFormat="1" ht="15">
      <c r="A545" s="91"/>
      <c r="B545" s="119" t="s">
        <v>512</v>
      </c>
      <c r="C545" s="102" t="s">
        <v>7</v>
      </c>
      <c r="D545" s="157">
        <v>2000</v>
      </c>
      <c r="E545" s="126">
        <v>8.7999999999999995E-2</v>
      </c>
      <c r="F545" s="195">
        <f t="shared" ref="F545" si="154">MMULT(D545,E545)</f>
        <v>176</v>
      </c>
      <c r="G545" s="112">
        <v>2</v>
      </c>
      <c r="H545" s="117"/>
    </row>
    <row r="546" spans="1:8" ht="14.25">
      <c r="A546" s="8">
        <v>37</v>
      </c>
      <c r="B546" s="7" t="s">
        <v>249</v>
      </c>
      <c r="C546" s="66" t="s">
        <v>7</v>
      </c>
      <c r="D546" s="64">
        <v>2400</v>
      </c>
      <c r="E546" s="52"/>
      <c r="F546" s="52"/>
      <c r="G546" s="111"/>
      <c r="H546" s="84"/>
    </row>
    <row r="547" spans="1:8" s="93" customFormat="1" ht="15">
      <c r="A547" s="91"/>
      <c r="B547" s="119" t="s">
        <v>501</v>
      </c>
      <c r="C547" s="102" t="s">
        <v>7</v>
      </c>
      <c r="D547" s="157">
        <v>2400</v>
      </c>
      <c r="E547" s="126">
        <v>0.09</v>
      </c>
      <c r="F547" s="103">
        <f t="shared" ref="F547" si="155">D547*E547</f>
        <v>216</v>
      </c>
      <c r="G547" s="112">
        <v>3</v>
      </c>
      <c r="H547" s="84"/>
    </row>
    <row r="548" spans="1:8" s="93" customFormat="1" ht="15">
      <c r="A548" s="91"/>
      <c r="B548" s="119" t="s">
        <v>505</v>
      </c>
      <c r="C548" s="102" t="s">
        <v>7</v>
      </c>
      <c r="D548" s="157">
        <v>2400</v>
      </c>
      <c r="E548" s="126">
        <v>0.08</v>
      </c>
      <c r="F548" s="103">
        <v>192</v>
      </c>
      <c r="G548" s="112">
        <v>2</v>
      </c>
      <c r="H548" s="117"/>
    </row>
    <row r="549" spans="1:8" s="93" customFormat="1" ht="15">
      <c r="A549" s="91"/>
      <c r="B549" s="119" t="s">
        <v>512</v>
      </c>
      <c r="C549" s="102" t="s">
        <v>7</v>
      </c>
      <c r="D549" s="157">
        <v>2400</v>
      </c>
      <c r="E549" s="126">
        <v>7.8E-2</v>
      </c>
      <c r="F549" s="195">
        <f t="shared" ref="F549" si="156">MMULT(D549,E549)</f>
        <v>187.2</v>
      </c>
      <c r="G549" s="112">
        <v>1</v>
      </c>
      <c r="H549" s="117"/>
    </row>
    <row r="550" spans="1:8" s="93" customFormat="1" ht="15">
      <c r="A550" s="91"/>
      <c r="B550" s="119" t="s">
        <v>516</v>
      </c>
      <c r="C550" s="135" t="s">
        <v>7</v>
      </c>
      <c r="D550" s="157">
        <v>2400</v>
      </c>
      <c r="E550" s="164">
        <v>0.13950000000000001</v>
      </c>
      <c r="F550" s="196">
        <f t="shared" ref="F550" si="157">D550*E550</f>
        <v>334.8</v>
      </c>
      <c r="G550" s="112">
        <v>4</v>
      </c>
      <c r="H550" s="84"/>
    </row>
    <row r="551" spans="1:8">
      <c r="A551" s="8">
        <v>39</v>
      </c>
      <c r="B551" s="7" t="s">
        <v>250</v>
      </c>
      <c r="C551" s="66" t="s">
        <v>7</v>
      </c>
      <c r="D551" s="64">
        <v>2600</v>
      </c>
      <c r="E551" s="52"/>
      <c r="F551" s="52"/>
      <c r="G551" s="111"/>
    </row>
    <row r="552" spans="1:8" s="93" customFormat="1" ht="15">
      <c r="A552" s="91"/>
      <c r="B552" s="119" t="s">
        <v>501</v>
      </c>
      <c r="C552" s="102" t="s">
        <v>7</v>
      </c>
      <c r="D552" s="157">
        <v>2600</v>
      </c>
      <c r="E552" s="126">
        <v>0.45</v>
      </c>
      <c r="F552" s="103">
        <f t="shared" ref="F552" si="158">D552*E552</f>
        <v>1170</v>
      </c>
      <c r="G552" s="112">
        <v>4</v>
      </c>
    </row>
    <row r="553" spans="1:8" s="93" customFormat="1" ht="15">
      <c r="A553" s="91"/>
      <c r="B553" s="119" t="s">
        <v>505</v>
      </c>
      <c r="C553" s="102" t="s">
        <v>7</v>
      </c>
      <c r="D553" s="157">
        <v>2600</v>
      </c>
      <c r="E553" s="126">
        <v>0.39200000000000002</v>
      </c>
      <c r="F553" s="103">
        <v>1019.2</v>
      </c>
      <c r="G553" s="112">
        <v>1</v>
      </c>
      <c r="H553" s="107"/>
    </row>
    <row r="554" spans="1:8" s="93" customFormat="1" ht="15">
      <c r="A554" s="91"/>
      <c r="B554" s="119" t="s">
        <v>512</v>
      </c>
      <c r="C554" s="102" t="s">
        <v>7</v>
      </c>
      <c r="D554" s="157">
        <v>2600</v>
      </c>
      <c r="E554" s="126">
        <v>0.41</v>
      </c>
      <c r="F554" s="195">
        <f>MMULT(D554,E554)</f>
        <v>1066</v>
      </c>
      <c r="G554" s="112">
        <v>2</v>
      </c>
    </row>
    <row r="555" spans="1:8" s="93" customFormat="1" ht="15">
      <c r="A555" s="91"/>
      <c r="B555" s="156" t="s">
        <v>513</v>
      </c>
      <c r="C555" s="102" t="s">
        <v>7</v>
      </c>
      <c r="D555" s="157">
        <v>2600</v>
      </c>
      <c r="E555" s="126">
        <v>0.42</v>
      </c>
      <c r="F555" s="105">
        <v>1092</v>
      </c>
      <c r="G555" s="112">
        <v>3</v>
      </c>
    </row>
    <row r="556" spans="1:8" s="93" customFormat="1" ht="15">
      <c r="A556" s="91"/>
      <c r="B556" s="156" t="s">
        <v>516</v>
      </c>
      <c r="C556" s="135" t="s">
        <v>7</v>
      </c>
      <c r="D556" s="157">
        <v>2600</v>
      </c>
      <c r="E556" s="164">
        <v>0.48060000000000003</v>
      </c>
      <c r="F556" s="196">
        <f t="shared" ref="F556" si="159">D556*E556</f>
        <v>1249.5600000000002</v>
      </c>
      <c r="G556" s="112">
        <v>5</v>
      </c>
    </row>
    <row r="557" spans="1:8">
      <c r="A557" s="8">
        <v>40</v>
      </c>
      <c r="B557" s="7" t="s">
        <v>251</v>
      </c>
      <c r="C557" s="66" t="s">
        <v>7</v>
      </c>
      <c r="D557" s="64">
        <v>120</v>
      </c>
      <c r="E557" s="52"/>
      <c r="F557" s="52"/>
      <c r="G557" s="111"/>
    </row>
    <row r="558" spans="1:8" s="93" customFormat="1" ht="15">
      <c r="A558" s="120"/>
      <c r="B558" s="119" t="s">
        <v>509</v>
      </c>
      <c r="C558" s="102" t="s">
        <v>7</v>
      </c>
      <c r="D558" s="157">
        <v>120</v>
      </c>
      <c r="E558" s="185">
        <v>2.6473</v>
      </c>
      <c r="F558" s="104">
        <f>E558*D558</f>
        <v>317.67599999999999</v>
      </c>
      <c r="G558" s="112">
        <v>3</v>
      </c>
    </row>
    <row r="559" spans="1:8" s="93" customFormat="1" ht="15">
      <c r="A559" s="91"/>
      <c r="B559" s="156" t="s">
        <v>513</v>
      </c>
      <c r="C559" s="102" t="s">
        <v>7</v>
      </c>
      <c r="D559" s="157">
        <v>120</v>
      </c>
      <c r="E559" s="126">
        <v>2.6</v>
      </c>
      <c r="F559" s="105">
        <v>312</v>
      </c>
      <c r="G559" s="112" t="s">
        <v>524</v>
      </c>
      <c r="H559" s="147"/>
    </row>
    <row r="560" spans="1:8" s="93" customFormat="1" ht="15">
      <c r="A560" s="91"/>
      <c r="B560" s="156" t="s">
        <v>514</v>
      </c>
      <c r="C560" s="102" t="s">
        <v>7</v>
      </c>
      <c r="D560" s="157">
        <v>120</v>
      </c>
      <c r="E560" s="126">
        <v>2.6</v>
      </c>
      <c r="F560" s="103">
        <f>D560*E560</f>
        <v>312</v>
      </c>
      <c r="G560" s="112" t="s">
        <v>523</v>
      </c>
    </row>
    <row r="561" spans="1:8" s="93" customFormat="1" ht="15">
      <c r="A561" s="91"/>
      <c r="B561" s="156" t="s">
        <v>516</v>
      </c>
      <c r="C561" s="135" t="s">
        <v>7</v>
      </c>
      <c r="D561" s="157">
        <v>120</v>
      </c>
      <c r="E561" s="164">
        <v>3.2774999999999999</v>
      </c>
      <c r="F561" s="196">
        <f t="shared" ref="F561" si="160">D561*E561</f>
        <v>393.29999999999995</v>
      </c>
      <c r="G561" s="112">
        <v>4</v>
      </c>
    </row>
    <row r="562" spans="1:8">
      <c r="A562" s="8">
        <v>41</v>
      </c>
      <c r="B562" s="7" t="s">
        <v>252</v>
      </c>
      <c r="C562" s="66" t="s">
        <v>7</v>
      </c>
      <c r="D562" s="64">
        <v>100</v>
      </c>
      <c r="E562" s="52"/>
      <c r="F562" s="52"/>
      <c r="G562" s="111"/>
    </row>
    <row r="563" spans="1:8" s="93" customFormat="1" ht="15">
      <c r="A563" s="120"/>
      <c r="B563" s="119" t="s">
        <v>509</v>
      </c>
      <c r="C563" s="102" t="s">
        <v>7</v>
      </c>
      <c r="D563" s="157">
        <v>100</v>
      </c>
      <c r="E563" s="185">
        <v>29.752800000000001</v>
      </c>
      <c r="F563" s="109">
        <f>E563*D563</f>
        <v>2975.28</v>
      </c>
      <c r="G563" s="112">
        <v>3</v>
      </c>
      <c r="H563" s="84"/>
    </row>
    <row r="564" spans="1:8" s="93" customFormat="1" ht="15">
      <c r="A564" s="91"/>
      <c r="B564" s="156" t="s">
        <v>513</v>
      </c>
      <c r="C564" s="102" t="s">
        <v>7</v>
      </c>
      <c r="D564" s="157">
        <v>100</v>
      </c>
      <c r="E564" s="126">
        <v>19.100000000000001</v>
      </c>
      <c r="F564" s="105">
        <v>1910</v>
      </c>
      <c r="G564" s="112">
        <v>1</v>
      </c>
      <c r="H564" s="117"/>
    </row>
    <row r="565" spans="1:8" s="93" customFormat="1" ht="15">
      <c r="A565" s="91"/>
      <c r="B565" s="156" t="s">
        <v>515</v>
      </c>
      <c r="C565" s="102" t="s">
        <v>7</v>
      </c>
      <c r="D565" s="157">
        <v>100</v>
      </c>
      <c r="E565" s="126">
        <v>27</v>
      </c>
      <c r="F565" s="103">
        <f>D565*E565</f>
        <v>2700</v>
      </c>
      <c r="G565" s="112">
        <v>2</v>
      </c>
    </row>
    <row r="566" spans="1:8" ht="14.25">
      <c r="A566" s="8">
        <v>42</v>
      </c>
      <c r="B566" s="7" t="s">
        <v>253</v>
      </c>
      <c r="C566" s="66" t="s">
        <v>7</v>
      </c>
      <c r="D566" s="64">
        <v>80</v>
      </c>
      <c r="E566" s="52"/>
      <c r="F566" s="52"/>
      <c r="G566" s="111"/>
    </row>
    <row r="567" spans="1:8" s="93" customFormat="1" ht="15">
      <c r="A567" s="91"/>
      <c r="B567" s="119" t="s">
        <v>503</v>
      </c>
      <c r="C567" s="102" t="s">
        <v>7</v>
      </c>
      <c r="D567" s="157">
        <v>80</v>
      </c>
      <c r="E567" s="128">
        <v>30</v>
      </c>
      <c r="F567" s="197">
        <f>D567*E567</f>
        <v>2400</v>
      </c>
      <c r="G567" s="112">
        <v>1</v>
      </c>
    </row>
    <row r="568" spans="1:8" ht="15">
      <c r="A568" s="8">
        <v>43</v>
      </c>
      <c r="B568" s="34" t="s">
        <v>254</v>
      </c>
      <c r="C568" s="66"/>
      <c r="D568" s="78"/>
      <c r="E568" s="52"/>
      <c r="F568" s="52"/>
      <c r="G568" s="111"/>
    </row>
    <row r="569" spans="1:8" s="93" customFormat="1" ht="14.25">
      <c r="A569" s="91"/>
      <c r="B569" s="119" t="s">
        <v>503</v>
      </c>
      <c r="C569" s="120"/>
      <c r="D569" s="121"/>
      <c r="E569" s="92"/>
      <c r="F569" s="92"/>
      <c r="G569" s="112"/>
    </row>
    <row r="570" spans="1:8" s="93" customFormat="1" ht="14.25">
      <c r="A570" s="91"/>
      <c r="B570" s="119" t="s">
        <v>512</v>
      </c>
      <c r="C570" s="120"/>
      <c r="D570" s="121"/>
      <c r="E570" s="92"/>
      <c r="F570" s="92"/>
      <c r="G570" s="112"/>
    </row>
    <row r="571" spans="1:8" s="93" customFormat="1" ht="14.25">
      <c r="A571" s="91"/>
      <c r="B571" s="156" t="s">
        <v>516</v>
      </c>
      <c r="C571" s="135"/>
      <c r="D571" s="157"/>
      <c r="E571" s="92"/>
      <c r="F571" s="92"/>
      <c r="G571" s="112"/>
    </row>
    <row r="572" spans="1:8" ht="14.25">
      <c r="A572" s="9" t="s">
        <v>453</v>
      </c>
      <c r="B572" s="21" t="s">
        <v>255</v>
      </c>
      <c r="C572" s="61" t="s">
        <v>7</v>
      </c>
      <c r="D572" s="62">
        <v>24000</v>
      </c>
      <c r="E572" s="52"/>
      <c r="F572" s="52"/>
      <c r="G572" s="111"/>
    </row>
    <row r="573" spans="1:8" s="93" customFormat="1" ht="15">
      <c r="A573" s="91"/>
      <c r="B573" s="119" t="s">
        <v>503</v>
      </c>
      <c r="C573" s="102" t="s">
        <v>7</v>
      </c>
      <c r="D573" s="125">
        <v>24000</v>
      </c>
      <c r="E573" s="126">
        <v>0.08</v>
      </c>
      <c r="F573" s="127">
        <f t="shared" ref="F573" si="161">D573*E573</f>
        <v>1920</v>
      </c>
      <c r="G573" s="112"/>
    </row>
    <row r="574" spans="1:8" s="93" customFormat="1" ht="15">
      <c r="A574" s="91"/>
      <c r="B574" s="119" t="s">
        <v>512</v>
      </c>
      <c r="C574" s="102" t="s">
        <v>7</v>
      </c>
      <c r="D574" s="125">
        <v>24000</v>
      </c>
      <c r="E574" s="126">
        <v>0.08</v>
      </c>
      <c r="F574" s="131">
        <f t="shared" ref="F574" si="162">MMULT(D574,E574)</f>
        <v>1920</v>
      </c>
      <c r="G574" s="112"/>
    </row>
    <row r="575" spans="1:8" s="93" customFormat="1" ht="15">
      <c r="A575" s="91"/>
      <c r="B575" s="156" t="s">
        <v>516</v>
      </c>
      <c r="C575" s="102" t="s">
        <v>7</v>
      </c>
      <c r="D575" s="125">
        <v>24000</v>
      </c>
      <c r="E575" s="164">
        <v>8.7099999999999997E-2</v>
      </c>
      <c r="F575" s="163">
        <f>D575*E575</f>
        <v>2090.4</v>
      </c>
      <c r="G575" s="112"/>
    </row>
    <row r="576" spans="1:8" s="93" customFormat="1" ht="14.25">
      <c r="A576" s="123" t="s">
        <v>454</v>
      </c>
      <c r="B576" s="154" t="s">
        <v>256</v>
      </c>
      <c r="C576" s="102" t="s">
        <v>7</v>
      </c>
      <c r="D576" s="112">
        <v>300</v>
      </c>
      <c r="E576" s="92"/>
      <c r="F576" s="92"/>
      <c r="G576" s="112"/>
    </row>
    <row r="577" spans="1:8" s="93" customFormat="1" ht="15">
      <c r="A577" s="91"/>
      <c r="B577" s="119" t="s">
        <v>503</v>
      </c>
      <c r="C577" s="102" t="s">
        <v>7</v>
      </c>
      <c r="D577" s="125">
        <v>300</v>
      </c>
      <c r="E577" s="126">
        <v>0.08</v>
      </c>
      <c r="F577" s="127">
        <f t="shared" ref="F577" si="163">D577*E577</f>
        <v>24</v>
      </c>
      <c r="G577" s="112"/>
    </row>
    <row r="578" spans="1:8" s="93" customFormat="1" ht="15">
      <c r="A578" s="91"/>
      <c r="B578" s="119" t="s">
        <v>512</v>
      </c>
      <c r="C578" s="102" t="s">
        <v>7</v>
      </c>
      <c r="D578" s="125">
        <v>300</v>
      </c>
      <c r="E578" s="126">
        <v>0.08</v>
      </c>
      <c r="F578" s="131">
        <f t="shared" ref="F578" si="164">MMULT(D578,E578)</f>
        <v>24</v>
      </c>
      <c r="G578" s="112"/>
    </row>
    <row r="579" spans="1:8" s="93" customFormat="1" ht="15">
      <c r="A579" s="91"/>
      <c r="B579" s="156" t="s">
        <v>516</v>
      </c>
      <c r="C579" s="102" t="s">
        <v>7</v>
      </c>
      <c r="D579" s="125">
        <v>300</v>
      </c>
      <c r="E579" s="164">
        <v>0.1158</v>
      </c>
      <c r="F579" s="163">
        <f t="shared" ref="F579" si="165">D579*E579</f>
        <v>34.74</v>
      </c>
      <c r="G579" s="112"/>
    </row>
    <row r="580" spans="1:8" s="93" customFormat="1">
      <c r="A580" s="123" t="s">
        <v>455</v>
      </c>
      <c r="B580" s="154" t="s">
        <v>257</v>
      </c>
      <c r="C580" s="102" t="s">
        <v>7</v>
      </c>
      <c r="D580" s="112">
        <v>200</v>
      </c>
      <c r="E580" s="92"/>
      <c r="F580" s="92"/>
      <c r="G580" s="112"/>
    </row>
    <row r="581" spans="1:8" s="93" customFormat="1" ht="15">
      <c r="A581" s="91"/>
      <c r="B581" s="119" t="s">
        <v>503</v>
      </c>
      <c r="C581" s="102" t="s">
        <v>7</v>
      </c>
      <c r="D581" s="125">
        <v>200</v>
      </c>
      <c r="E581" s="126">
        <v>3.15</v>
      </c>
      <c r="F581" s="127">
        <f t="shared" ref="F581" si="166">D581*E581</f>
        <v>630</v>
      </c>
      <c r="G581" s="112"/>
    </row>
    <row r="582" spans="1:8" s="93" customFormat="1" ht="15">
      <c r="A582" s="91"/>
      <c r="B582" s="119" t="s">
        <v>512</v>
      </c>
      <c r="C582" s="102" t="s">
        <v>7</v>
      </c>
      <c r="D582" s="125">
        <v>200</v>
      </c>
      <c r="E582" s="126">
        <v>1.4</v>
      </c>
      <c r="F582" s="131">
        <f t="shared" ref="F582" si="167">MMULT(D582,E582)</f>
        <v>280</v>
      </c>
      <c r="G582" s="112"/>
    </row>
    <row r="583" spans="1:8" s="93" customFormat="1" ht="15">
      <c r="A583" s="91"/>
      <c r="B583" s="156" t="s">
        <v>516</v>
      </c>
      <c r="C583" s="102" t="s">
        <v>7</v>
      </c>
      <c r="D583" s="125">
        <v>200</v>
      </c>
      <c r="E583" s="164">
        <v>1.4251</v>
      </c>
      <c r="F583" s="163">
        <f t="shared" ref="F583" si="168">D583*E583</f>
        <v>285.02</v>
      </c>
      <c r="G583" s="112"/>
    </row>
    <row r="584" spans="1:8" s="93" customFormat="1" ht="14.25">
      <c r="A584" s="91"/>
      <c r="B584" s="222" t="s">
        <v>522</v>
      </c>
      <c r="C584" s="223"/>
      <c r="D584" s="223"/>
      <c r="E584" s="224"/>
      <c r="F584" s="92"/>
      <c r="G584" s="112"/>
    </row>
    <row r="585" spans="1:8" s="93" customFormat="1" ht="15.75">
      <c r="A585" s="91"/>
      <c r="B585" s="96" t="s">
        <v>503</v>
      </c>
      <c r="C585" s="94"/>
      <c r="D585" s="94"/>
      <c r="E585" s="94"/>
      <c r="F585" s="103">
        <f>F581+F577+F573</f>
        <v>2574</v>
      </c>
      <c r="G585" s="112">
        <v>3</v>
      </c>
    </row>
    <row r="586" spans="1:8" s="93" customFormat="1" ht="15.75">
      <c r="A586" s="91"/>
      <c r="B586" s="96" t="s">
        <v>512</v>
      </c>
      <c r="C586" s="94"/>
      <c r="D586" s="94"/>
      <c r="E586" s="94"/>
      <c r="F586" s="103">
        <f>F582+F578+F574</f>
        <v>2224</v>
      </c>
      <c r="G586" s="112">
        <v>1</v>
      </c>
      <c r="H586" s="107"/>
    </row>
    <row r="587" spans="1:8" s="93" customFormat="1" ht="15.75">
      <c r="A587" s="91"/>
      <c r="B587" s="97" t="s">
        <v>516</v>
      </c>
      <c r="C587" s="94"/>
      <c r="D587" s="94"/>
      <c r="E587" s="94"/>
      <c r="F587" s="103">
        <f>F583+F579+F575</f>
        <v>2410.16</v>
      </c>
      <c r="G587" s="112">
        <v>2</v>
      </c>
    </row>
    <row r="588" spans="1:8" ht="15">
      <c r="A588" s="6" t="s">
        <v>258</v>
      </c>
      <c r="B588" s="7" t="s">
        <v>263</v>
      </c>
      <c r="C588" s="66"/>
      <c r="D588" s="78"/>
      <c r="E588" s="52"/>
      <c r="F588" s="52"/>
      <c r="G588" s="111"/>
    </row>
    <row r="589" spans="1:8" s="93" customFormat="1" ht="14.25">
      <c r="A589" s="91"/>
      <c r="B589" s="119" t="s">
        <v>512</v>
      </c>
      <c r="C589" s="120"/>
      <c r="D589" s="121"/>
      <c r="E589" s="92"/>
      <c r="F589" s="92"/>
      <c r="G589" s="112"/>
    </row>
    <row r="590" spans="1:8" s="93" customFormat="1">
      <c r="A590" s="123" t="s">
        <v>259</v>
      </c>
      <c r="B590" s="124" t="s">
        <v>265</v>
      </c>
      <c r="C590" s="102" t="s">
        <v>7</v>
      </c>
      <c r="D590" s="112">
        <v>340</v>
      </c>
      <c r="E590" s="92"/>
      <c r="F590" s="92"/>
      <c r="G590" s="112"/>
    </row>
    <row r="591" spans="1:8" s="93" customFormat="1" ht="15">
      <c r="A591" s="91"/>
      <c r="B591" s="119" t="s">
        <v>512</v>
      </c>
      <c r="C591" s="102" t="s">
        <v>7</v>
      </c>
      <c r="D591" s="125">
        <v>340</v>
      </c>
      <c r="E591" s="126">
        <v>1.98</v>
      </c>
      <c r="F591" s="131">
        <f t="shared" ref="F591" si="169">MMULT(D591,E591)</f>
        <v>673.2</v>
      </c>
      <c r="G591" s="112"/>
    </row>
    <row r="592" spans="1:8" s="93" customFormat="1">
      <c r="A592" s="123" t="s">
        <v>261</v>
      </c>
      <c r="B592" s="152" t="s">
        <v>267</v>
      </c>
      <c r="C592" s="140" t="s">
        <v>7</v>
      </c>
      <c r="D592" s="115">
        <v>100</v>
      </c>
      <c r="E592" s="92"/>
      <c r="F592" s="92"/>
      <c r="G592" s="112"/>
    </row>
    <row r="593" spans="1:7" s="93" customFormat="1" ht="15">
      <c r="A593" s="91"/>
      <c r="B593" s="119" t="s">
        <v>512</v>
      </c>
      <c r="C593" s="140" t="s">
        <v>7</v>
      </c>
      <c r="D593" s="136">
        <v>100</v>
      </c>
      <c r="E593" s="126">
        <v>4.84</v>
      </c>
      <c r="F593" s="131">
        <f t="shared" ref="F593" si="170">MMULT(D593,E593)</f>
        <v>484</v>
      </c>
      <c r="G593" s="112"/>
    </row>
    <row r="594" spans="1:7" s="93" customFormat="1" ht="14.25">
      <c r="A594" s="91"/>
      <c r="B594" s="222" t="s">
        <v>522</v>
      </c>
      <c r="C594" s="223"/>
      <c r="D594" s="223"/>
      <c r="E594" s="224"/>
      <c r="F594" s="92"/>
      <c r="G594" s="112"/>
    </row>
    <row r="595" spans="1:7" s="93" customFormat="1" ht="15.75">
      <c r="A595" s="91"/>
      <c r="B595" s="96" t="s">
        <v>512</v>
      </c>
      <c r="C595" s="94"/>
      <c r="D595" s="94"/>
      <c r="E595" s="94"/>
      <c r="F595" s="103">
        <f>F593+F591</f>
        <v>1157.2</v>
      </c>
      <c r="G595" s="112">
        <v>1</v>
      </c>
    </row>
    <row r="596" spans="1:7" s="93" customFormat="1" ht="15">
      <c r="A596" s="91" t="s">
        <v>262</v>
      </c>
      <c r="B596" s="187" t="s">
        <v>268</v>
      </c>
      <c r="C596" s="102"/>
      <c r="D596" s="151"/>
      <c r="E596" s="92"/>
      <c r="F596" s="92"/>
      <c r="G596" s="112"/>
    </row>
    <row r="597" spans="1:7" s="93" customFormat="1" ht="14.25">
      <c r="A597" s="91"/>
      <c r="B597" s="119" t="s">
        <v>512</v>
      </c>
      <c r="C597" s="120"/>
      <c r="D597" s="121"/>
      <c r="E597" s="92"/>
      <c r="F597" s="92"/>
      <c r="G597" s="112"/>
    </row>
    <row r="598" spans="1:7" s="93" customFormat="1">
      <c r="A598" s="123" t="s">
        <v>264</v>
      </c>
      <c r="B598" s="124" t="s">
        <v>269</v>
      </c>
      <c r="C598" s="102" t="s">
        <v>7</v>
      </c>
      <c r="D598" s="112">
        <v>40</v>
      </c>
      <c r="E598" s="92"/>
      <c r="F598" s="92"/>
      <c r="G598" s="112"/>
    </row>
    <row r="599" spans="1:7" s="93" customFormat="1" ht="15">
      <c r="A599" s="91"/>
      <c r="B599" s="119" t="s">
        <v>512</v>
      </c>
      <c r="C599" s="102" t="s">
        <v>7</v>
      </c>
      <c r="D599" s="125">
        <v>40</v>
      </c>
      <c r="E599" s="126">
        <v>1.43</v>
      </c>
      <c r="F599" s="131">
        <f t="shared" ref="F599" si="171">MMULT(D599,E599)</f>
        <v>57.199999999999996</v>
      </c>
      <c r="G599" s="112"/>
    </row>
    <row r="600" spans="1:7" s="93" customFormat="1">
      <c r="A600" s="123" t="s">
        <v>266</v>
      </c>
      <c r="B600" s="124" t="s">
        <v>270</v>
      </c>
      <c r="C600" s="102" t="s">
        <v>7</v>
      </c>
      <c r="D600" s="112">
        <v>60</v>
      </c>
      <c r="E600" s="92"/>
      <c r="F600" s="92"/>
      <c r="G600" s="112"/>
    </row>
    <row r="601" spans="1:7" s="93" customFormat="1" ht="15">
      <c r="A601" s="91"/>
      <c r="B601" s="119" t="s">
        <v>512</v>
      </c>
      <c r="C601" s="102" t="s">
        <v>7</v>
      </c>
      <c r="D601" s="125">
        <v>60</v>
      </c>
      <c r="E601" s="126">
        <v>1.87</v>
      </c>
      <c r="F601" s="131">
        <f t="shared" ref="F601" si="172">MMULT(D601,E601)</f>
        <v>112.2</v>
      </c>
      <c r="G601" s="112"/>
    </row>
    <row r="602" spans="1:7" s="93" customFormat="1" ht="14.25">
      <c r="A602" s="91"/>
      <c r="B602" s="222" t="s">
        <v>522</v>
      </c>
      <c r="C602" s="223"/>
      <c r="D602" s="223"/>
      <c r="E602" s="224"/>
      <c r="F602" s="92"/>
      <c r="G602" s="112"/>
    </row>
    <row r="603" spans="1:7" s="93" customFormat="1" ht="15.75">
      <c r="A603" s="91"/>
      <c r="B603" s="96" t="s">
        <v>512</v>
      </c>
      <c r="C603" s="94"/>
      <c r="D603" s="94"/>
      <c r="E603" s="94"/>
      <c r="F603" s="103">
        <f>F601+F599</f>
        <v>169.4</v>
      </c>
      <c r="G603" s="112">
        <v>1</v>
      </c>
    </row>
    <row r="604" spans="1:7">
      <c r="A604" s="8">
        <v>47</v>
      </c>
      <c r="B604" s="7" t="s">
        <v>271</v>
      </c>
      <c r="C604" s="66" t="s">
        <v>7</v>
      </c>
      <c r="D604" s="64">
        <v>160</v>
      </c>
      <c r="E604" s="52"/>
      <c r="F604" s="52"/>
      <c r="G604" s="111"/>
    </row>
    <row r="605" spans="1:7" s="93" customFormat="1" ht="15">
      <c r="A605" s="91"/>
      <c r="B605" s="119" t="s">
        <v>503</v>
      </c>
      <c r="C605" s="102" t="s">
        <v>7</v>
      </c>
      <c r="D605" s="157">
        <v>160</v>
      </c>
      <c r="E605" s="128">
        <v>6.6</v>
      </c>
      <c r="F605" s="103">
        <f>SUM(D605*E605)</f>
        <v>1056</v>
      </c>
      <c r="G605" s="112">
        <v>1</v>
      </c>
    </row>
    <row r="606" spans="1:7" ht="26.25">
      <c r="A606" s="8">
        <v>49</v>
      </c>
      <c r="B606" s="22" t="s">
        <v>272</v>
      </c>
      <c r="C606" s="70" t="s">
        <v>7</v>
      </c>
      <c r="D606" s="72">
        <v>560</v>
      </c>
      <c r="E606" s="90"/>
      <c r="F606" s="90"/>
      <c r="G606" s="111"/>
    </row>
    <row r="607" spans="1:7" s="93" customFormat="1" ht="15">
      <c r="A607" s="91"/>
      <c r="B607" s="119" t="s">
        <v>512</v>
      </c>
      <c r="C607" s="140" t="s">
        <v>7</v>
      </c>
      <c r="D607" s="155">
        <v>560</v>
      </c>
      <c r="E607" s="126">
        <v>7.7</v>
      </c>
      <c r="F607" s="195">
        <f t="shared" ref="F607" si="173">MMULT(D607,E607)</f>
        <v>4312</v>
      </c>
      <c r="G607" s="112">
        <v>1</v>
      </c>
    </row>
    <row r="608" spans="1:7" ht="14.25">
      <c r="A608" s="8">
        <v>50</v>
      </c>
      <c r="B608" s="7" t="s">
        <v>273</v>
      </c>
      <c r="C608" s="66" t="s">
        <v>7</v>
      </c>
      <c r="D608" s="64">
        <v>40</v>
      </c>
      <c r="E608" s="52"/>
      <c r="F608" s="52"/>
      <c r="G608" s="111"/>
    </row>
    <row r="609" spans="1:8" s="93" customFormat="1" ht="15">
      <c r="A609" s="91"/>
      <c r="B609" s="119" t="s">
        <v>512</v>
      </c>
      <c r="C609" s="102" t="s">
        <v>7</v>
      </c>
      <c r="D609" s="157">
        <v>40</v>
      </c>
      <c r="E609" s="126">
        <v>5.15</v>
      </c>
      <c r="F609" s="195">
        <f t="shared" ref="F609" si="174">MMULT(D609,E609)</f>
        <v>206</v>
      </c>
      <c r="G609" s="112">
        <v>1</v>
      </c>
    </row>
    <row r="610" spans="1:8" s="27" customFormat="1">
      <c r="A610" s="8">
        <v>52</v>
      </c>
      <c r="B610" s="7" t="s">
        <v>274</v>
      </c>
      <c r="C610" s="12"/>
      <c r="D610" s="17"/>
      <c r="E610" s="53"/>
      <c r="F610" s="53"/>
      <c r="G610" s="113"/>
      <c r="H610" s="145"/>
    </row>
    <row r="611" spans="1:8" s="93" customFormat="1" ht="14.25">
      <c r="A611" s="91"/>
      <c r="B611" s="119" t="s">
        <v>503</v>
      </c>
      <c r="C611" s="120"/>
      <c r="D611" s="121"/>
      <c r="E611" s="92"/>
      <c r="F611" s="92"/>
      <c r="G611" s="112"/>
    </row>
    <row r="612" spans="1:8" s="145" customFormat="1" ht="14.25">
      <c r="A612" s="123" t="s">
        <v>456</v>
      </c>
      <c r="B612" s="124" t="s">
        <v>276</v>
      </c>
      <c r="C612" s="102" t="s">
        <v>7</v>
      </c>
      <c r="D612" s="112">
        <v>600</v>
      </c>
      <c r="E612" s="168"/>
      <c r="F612" s="168"/>
      <c r="G612" s="115"/>
    </row>
    <row r="613" spans="1:8" s="93" customFormat="1" ht="15">
      <c r="A613" s="91"/>
      <c r="B613" s="119" t="s">
        <v>503</v>
      </c>
      <c r="C613" s="102" t="s">
        <v>7</v>
      </c>
      <c r="D613" s="125">
        <v>600</v>
      </c>
      <c r="E613" s="198">
        <v>0.13</v>
      </c>
      <c r="F613" s="127">
        <f>SUM(D613*E613)</f>
        <v>78</v>
      </c>
      <c r="G613" s="112"/>
    </row>
    <row r="614" spans="1:8" s="93" customFormat="1" ht="28.5">
      <c r="A614" s="123" t="s">
        <v>457</v>
      </c>
      <c r="B614" s="124" t="s">
        <v>278</v>
      </c>
      <c r="C614" s="102" t="s">
        <v>279</v>
      </c>
      <c r="D614" s="112">
        <v>48</v>
      </c>
      <c r="E614" s="92"/>
      <c r="F614" s="92"/>
      <c r="G614" s="112"/>
    </row>
    <row r="615" spans="1:8" s="93" customFormat="1" ht="29.25">
      <c r="A615" s="91"/>
      <c r="B615" s="119" t="s">
        <v>503</v>
      </c>
      <c r="C615" s="102" t="s">
        <v>279</v>
      </c>
      <c r="D615" s="125">
        <v>48</v>
      </c>
      <c r="E615" s="198">
        <v>2.2999999999999998</v>
      </c>
      <c r="F615" s="127">
        <f>SUM(D615*E615)</f>
        <v>110.39999999999999</v>
      </c>
      <c r="G615" s="112"/>
    </row>
    <row r="616" spans="1:8" s="93" customFormat="1" ht="14.25">
      <c r="A616" s="91"/>
      <c r="B616" s="222" t="s">
        <v>522</v>
      </c>
      <c r="C616" s="223"/>
      <c r="D616" s="223"/>
      <c r="E616" s="224"/>
      <c r="F616" s="92"/>
      <c r="G616" s="112"/>
    </row>
    <row r="617" spans="1:8" s="93" customFormat="1" ht="15.75">
      <c r="A617" s="91"/>
      <c r="B617" s="96" t="s">
        <v>503</v>
      </c>
      <c r="C617" s="94"/>
      <c r="D617" s="94"/>
      <c r="E617" s="94"/>
      <c r="F617" s="103">
        <f>F615+F613</f>
        <v>188.39999999999998</v>
      </c>
      <c r="G617" s="112">
        <v>1</v>
      </c>
    </row>
    <row r="618" spans="1:8" ht="14.25">
      <c r="A618" s="8">
        <v>53</v>
      </c>
      <c r="B618" s="7" t="s">
        <v>280</v>
      </c>
      <c r="C618" s="66"/>
      <c r="D618" s="64"/>
      <c r="E618" s="52"/>
      <c r="F618" s="52"/>
      <c r="G618" s="111"/>
    </row>
    <row r="619" spans="1:8" s="93" customFormat="1" ht="14.25">
      <c r="A619" s="91"/>
      <c r="B619" s="119" t="s">
        <v>503</v>
      </c>
      <c r="C619" s="120"/>
      <c r="D619" s="121"/>
      <c r="E619" s="92"/>
      <c r="F619" s="92"/>
      <c r="G619" s="112"/>
    </row>
    <row r="620" spans="1:8" s="93" customFormat="1" ht="14.25">
      <c r="A620" s="91"/>
      <c r="B620" s="119" t="s">
        <v>505</v>
      </c>
      <c r="C620" s="120"/>
      <c r="D620" s="121"/>
      <c r="E620" s="92"/>
      <c r="F620" s="92"/>
      <c r="G620" s="112"/>
    </row>
    <row r="621" spans="1:8" s="93" customFormat="1" ht="14.25">
      <c r="A621" s="91"/>
      <c r="B621" s="119" t="s">
        <v>510</v>
      </c>
      <c r="C621" s="120"/>
      <c r="D621" s="121"/>
      <c r="E621" s="92"/>
      <c r="F621" s="92"/>
      <c r="G621" s="112"/>
    </row>
    <row r="622" spans="1:8" s="93" customFormat="1" ht="14.25">
      <c r="A622" s="91"/>
      <c r="B622" s="119" t="s">
        <v>516</v>
      </c>
      <c r="C622" s="120"/>
      <c r="D622" s="121"/>
      <c r="E622" s="92"/>
      <c r="F622" s="92"/>
      <c r="G622" s="112"/>
    </row>
    <row r="623" spans="1:8" s="93" customFormat="1" ht="14.25">
      <c r="A623" s="123" t="s">
        <v>275</v>
      </c>
      <c r="B623" s="124" t="s">
        <v>281</v>
      </c>
      <c r="C623" s="102" t="s">
        <v>282</v>
      </c>
      <c r="D623" s="112">
        <v>20</v>
      </c>
      <c r="E623" s="92"/>
      <c r="F623" s="92"/>
      <c r="G623" s="112"/>
    </row>
    <row r="624" spans="1:8" s="93" customFormat="1" ht="15">
      <c r="A624" s="91"/>
      <c r="B624" s="119" t="s">
        <v>503</v>
      </c>
      <c r="C624" s="102" t="s">
        <v>282</v>
      </c>
      <c r="D624" s="125">
        <v>20</v>
      </c>
      <c r="E624" s="173">
        <v>32.5</v>
      </c>
      <c r="F624" s="191">
        <v>650</v>
      </c>
      <c r="G624" s="112"/>
    </row>
    <row r="625" spans="1:7" s="93" customFormat="1" ht="15">
      <c r="A625" s="91"/>
      <c r="B625" s="119" t="s">
        <v>505</v>
      </c>
      <c r="C625" s="102" t="s">
        <v>282</v>
      </c>
      <c r="D625" s="125">
        <v>20</v>
      </c>
      <c r="E625" s="126">
        <v>32.950000000000003</v>
      </c>
      <c r="F625" s="127">
        <f>D625*E625</f>
        <v>659</v>
      </c>
      <c r="G625" s="112"/>
    </row>
    <row r="626" spans="1:7" s="93" customFormat="1" ht="15">
      <c r="A626" s="91"/>
      <c r="B626" s="119" t="s">
        <v>510</v>
      </c>
      <c r="C626" s="102" t="s">
        <v>282</v>
      </c>
      <c r="D626" s="125">
        <v>20</v>
      </c>
      <c r="E626" s="126">
        <v>39</v>
      </c>
      <c r="F626" s="127">
        <v>780</v>
      </c>
      <c r="G626" s="112"/>
    </row>
    <row r="627" spans="1:7" s="93" customFormat="1" ht="15">
      <c r="A627" s="91"/>
      <c r="B627" s="119" t="s">
        <v>516</v>
      </c>
      <c r="C627" s="102" t="s">
        <v>282</v>
      </c>
      <c r="D627" s="125">
        <v>20</v>
      </c>
      <c r="E627" s="164">
        <v>31.225100000000001</v>
      </c>
      <c r="F627" s="163">
        <f t="shared" ref="F627" si="175">D627*E627</f>
        <v>624.50200000000007</v>
      </c>
      <c r="G627" s="112"/>
    </row>
    <row r="628" spans="1:7" s="93" customFormat="1" ht="14.25">
      <c r="A628" s="123" t="s">
        <v>277</v>
      </c>
      <c r="B628" s="124" t="s">
        <v>283</v>
      </c>
      <c r="C628" s="102" t="s">
        <v>282</v>
      </c>
      <c r="D628" s="112">
        <v>40</v>
      </c>
      <c r="E628" s="92"/>
      <c r="F628" s="92"/>
      <c r="G628" s="112"/>
    </row>
    <row r="629" spans="1:7" s="93" customFormat="1" ht="15">
      <c r="A629" s="91"/>
      <c r="B629" s="119" t="s">
        <v>503</v>
      </c>
      <c r="C629" s="102" t="s">
        <v>282</v>
      </c>
      <c r="D629" s="125">
        <v>40</v>
      </c>
      <c r="E629" s="173">
        <v>42.5</v>
      </c>
      <c r="F629" s="191">
        <v>1700</v>
      </c>
      <c r="G629" s="112"/>
    </row>
    <row r="630" spans="1:7" s="93" customFormat="1" ht="15">
      <c r="A630" s="91"/>
      <c r="B630" s="119" t="s">
        <v>505</v>
      </c>
      <c r="C630" s="102" t="s">
        <v>282</v>
      </c>
      <c r="D630" s="125">
        <v>40</v>
      </c>
      <c r="E630" s="126">
        <v>54.5</v>
      </c>
      <c r="F630" s="127">
        <f t="shared" ref="F630" si="176">D630*E630</f>
        <v>2180</v>
      </c>
      <c r="G630" s="112"/>
    </row>
    <row r="631" spans="1:7" s="93" customFormat="1" ht="15">
      <c r="A631" s="91"/>
      <c r="B631" s="119" t="s">
        <v>510</v>
      </c>
      <c r="C631" s="102" t="s">
        <v>282</v>
      </c>
      <c r="D631" s="125">
        <v>40</v>
      </c>
      <c r="E631" s="199">
        <v>67.52</v>
      </c>
      <c r="F631" s="127">
        <v>2700.8</v>
      </c>
      <c r="G631" s="112"/>
    </row>
    <row r="632" spans="1:7" s="93" customFormat="1" ht="15">
      <c r="A632" s="91"/>
      <c r="B632" s="119" t="s">
        <v>516</v>
      </c>
      <c r="C632" s="102" t="s">
        <v>282</v>
      </c>
      <c r="D632" s="125">
        <v>40</v>
      </c>
      <c r="E632" s="164">
        <v>49.458799999999997</v>
      </c>
      <c r="F632" s="163">
        <f t="shared" ref="F632" si="177">D632*E632</f>
        <v>1978.3519999999999</v>
      </c>
      <c r="G632" s="112"/>
    </row>
    <row r="633" spans="1:7" s="93" customFormat="1" ht="14.25">
      <c r="A633" s="123" t="s">
        <v>458</v>
      </c>
      <c r="B633" s="124" t="s">
        <v>284</v>
      </c>
      <c r="C633" s="102" t="s">
        <v>282</v>
      </c>
      <c r="D633" s="112">
        <v>20</v>
      </c>
      <c r="E633" s="92"/>
      <c r="F633" s="92"/>
      <c r="G633" s="112"/>
    </row>
    <row r="634" spans="1:7" s="93" customFormat="1" ht="15">
      <c r="A634" s="91"/>
      <c r="B634" s="119" t="s">
        <v>503</v>
      </c>
      <c r="C634" s="102" t="s">
        <v>282</v>
      </c>
      <c r="D634" s="125">
        <v>20</v>
      </c>
      <c r="E634" s="173">
        <v>31.25</v>
      </c>
      <c r="F634" s="191">
        <v>625</v>
      </c>
      <c r="G634" s="112"/>
    </row>
    <row r="635" spans="1:7" s="93" customFormat="1" ht="15">
      <c r="A635" s="91"/>
      <c r="B635" s="119" t="s">
        <v>505</v>
      </c>
      <c r="C635" s="102" t="s">
        <v>282</v>
      </c>
      <c r="D635" s="125">
        <v>20</v>
      </c>
      <c r="E635" s="126">
        <v>22</v>
      </c>
      <c r="F635" s="127">
        <f t="shared" ref="F635" si="178">D635*E635</f>
        <v>440</v>
      </c>
      <c r="G635" s="112"/>
    </row>
    <row r="636" spans="1:7" s="93" customFormat="1" ht="15">
      <c r="A636" s="91"/>
      <c r="B636" s="119" t="s">
        <v>510</v>
      </c>
      <c r="C636" s="102" t="s">
        <v>282</v>
      </c>
      <c r="D636" s="125">
        <v>20</v>
      </c>
      <c r="E636" s="126">
        <v>26</v>
      </c>
      <c r="F636" s="127">
        <v>520</v>
      </c>
      <c r="G636" s="112"/>
    </row>
    <row r="637" spans="1:7" s="93" customFormat="1" ht="15">
      <c r="A637" s="91"/>
      <c r="B637" s="119" t="s">
        <v>516</v>
      </c>
      <c r="C637" s="102" t="s">
        <v>282</v>
      </c>
      <c r="D637" s="125">
        <v>20</v>
      </c>
      <c r="E637" s="164">
        <v>21.560400000000001</v>
      </c>
      <c r="F637" s="163">
        <f t="shared" ref="F637" si="179">D637*E637</f>
        <v>431.20800000000003</v>
      </c>
      <c r="G637" s="112"/>
    </row>
    <row r="638" spans="1:7" s="93" customFormat="1" ht="14.25">
      <c r="A638" s="123" t="s">
        <v>459</v>
      </c>
      <c r="B638" s="124" t="s">
        <v>285</v>
      </c>
      <c r="C638" s="102" t="s">
        <v>282</v>
      </c>
      <c r="D638" s="112">
        <v>30</v>
      </c>
      <c r="E638" s="92"/>
      <c r="F638" s="92"/>
      <c r="G638" s="112"/>
    </row>
    <row r="639" spans="1:7" s="93" customFormat="1" ht="15">
      <c r="A639" s="91"/>
      <c r="B639" s="119" t="s">
        <v>503</v>
      </c>
      <c r="C639" s="102" t="s">
        <v>282</v>
      </c>
      <c r="D639" s="125">
        <v>30</v>
      </c>
      <c r="E639" s="173">
        <v>42.5</v>
      </c>
      <c r="F639" s="191">
        <v>1275</v>
      </c>
      <c r="G639" s="112"/>
    </row>
    <row r="640" spans="1:7" s="93" customFormat="1" ht="15">
      <c r="A640" s="91"/>
      <c r="B640" s="119" t="s">
        <v>505</v>
      </c>
      <c r="C640" s="102" t="s">
        <v>282</v>
      </c>
      <c r="D640" s="125">
        <v>30</v>
      </c>
      <c r="E640" s="126">
        <v>50</v>
      </c>
      <c r="F640" s="127">
        <f t="shared" ref="F640" si="180">D640*E640</f>
        <v>1500</v>
      </c>
      <c r="G640" s="112"/>
    </row>
    <row r="641" spans="1:7" s="93" customFormat="1" ht="15">
      <c r="A641" s="91"/>
      <c r="B641" s="119" t="s">
        <v>510</v>
      </c>
      <c r="C641" s="102" t="s">
        <v>282</v>
      </c>
      <c r="D641" s="125">
        <v>30</v>
      </c>
      <c r="E641" s="126">
        <v>56</v>
      </c>
      <c r="F641" s="127">
        <v>1680</v>
      </c>
      <c r="G641" s="112"/>
    </row>
    <row r="642" spans="1:7" s="93" customFormat="1" ht="15">
      <c r="A642" s="91"/>
      <c r="B642" s="119" t="s">
        <v>516</v>
      </c>
      <c r="C642" s="102" t="s">
        <v>282</v>
      </c>
      <c r="D642" s="125">
        <v>30</v>
      </c>
      <c r="E642" s="164">
        <v>38.455199999999998</v>
      </c>
      <c r="F642" s="163">
        <f t="shared" ref="F642" si="181">D642*E642</f>
        <v>1153.6559999999999</v>
      </c>
      <c r="G642" s="112"/>
    </row>
    <row r="643" spans="1:7" s="93" customFormat="1" ht="14.25">
      <c r="A643" s="123" t="s">
        <v>460</v>
      </c>
      <c r="B643" s="124" t="s">
        <v>286</v>
      </c>
      <c r="C643" s="102" t="s">
        <v>282</v>
      </c>
      <c r="D643" s="112">
        <v>40</v>
      </c>
      <c r="E643" s="92"/>
      <c r="F643" s="92"/>
      <c r="G643" s="112"/>
    </row>
    <row r="644" spans="1:7" s="93" customFormat="1" ht="15">
      <c r="A644" s="91"/>
      <c r="B644" s="119" t="s">
        <v>503</v>
      </c>
      <c r="C644" s="102" t="s">
        <v>282</v>
      </c>
      <c r="D644" s="125">
        <v>40</v>
      </c>
      <c r="E644" s="173">
        <v>21.25</v>
      </c>
      <c r="F644" s="191">
        <v>850</v>
      </c>
      <c r="G644" s="112"/>
    </row>
    <row r="645" spans="1:7" s="93" customFormat="1" ht="15">
      <c r="A645" s="91"/>
      <c r="B645" s="119" t="s">
        <v>505</v>
      </c>
      <c r="C645" s="102" t="s">
        <v>282</v>
      </c>
      <c r="D645" s="125">
        <v>40</v>
      </c>
      <c r="E645" s="126">
        <v>25.5</v>
      </c>
      <c r="F645" s="127">
        <f t="shared" ref="F645" si="182">D645*E645</f>
        <v>1020</v>
      </c>
      <c r="G645" s="112"/>
    </row>
    <row r="646" spans="1:7" s="93" customFormat="1" ht="15">
      <c r="A646" s="91"/>
      <c r="B646" s="119" t="s">
        <v>510</v>
      </c>
      <c r="C646" s="102" t="s">
        <v>282</v>
      </c>
      <c r="D646" s="125">
        <v>40</v>
      </c>
      <c r="E646" s="126">
        <v>27</v>
      </c>
      <c r="F646" s="127">
        <v>1080</v>
      </c>
      <c r="G646" s="112"/>
    </row>
    <row r="647" spans="1:7" s="93" customFormat="1" ht="15">
      <c r="A647" s="91"/>
      <c r="B647" s="119" t="s">
        <v>516</v>
      </c>
      <c r="C647" s="102" t="s">
        <v>282</v>
      </c>
      <c r="D647" s="125">
        <v>40</v>
      </c>
      <c r="E647" s="164">
        <v>20.317499999999999</v>
      </c>
      <c r="F647" s="163">
        <f t="shared" ref="F647" si="183">D647*E647</f>
        <v>812.69999999999993</v>
      </c>
      <c r="G647" s="112"/>
    </row>
    <row r="648" spans="1:7" s="93" customFormat="1" ht="14.25">
      <c r="A648" s="123" t="s">
        <v>461</v>
      </c>
      <c r="B648" s="124" t="s">
        <v>287</v>
      </c>
      <c r="C648" s="102" t="s">
        <v>282</v>
      </c>
      <c r="D648" s="112">
        <v>30</v>
      </c>
      <c r="E648" s="92"/>
      <c r="F648" s="92"/>
      <c r="G648" s="112"/>
    </row>
    <row r="649" spans="1:7" s="93" customFormat="1" ht="15">
      <c r="A649" s="91"/>
      <c r="B649" s="119" t="s">
        <v>503</v>
      </c>
      <c r="C649" s="102" t="s">
        <v>282</v>
      </c>
      <c r="D649" s="125">
        <v>30</v>
      </c>
      <c r="E649" s="173">
        <v>32.5</v>
      </c>
      <c r="F649" s="191">
        <v>975</v>
      </c>
      <c r="G649" s="112"/>
    </row>
    <row r="650" spans="1:7" s="93" customFormat="1" ht="15">
      <c r="A650" s="91"/>
      <c r="B650" s="119" t="s">
        <v>505</v>
      </c>
      <c r="C650" s="102" t="s">
        <v>282</v>
      </c>
      <c r="D650" s="125">
        <v>30</v>
      </c>
      <c r="E650" s="126">
        <v>38</v>
      </c>
      <c r="F650" s="127">
        <f t="shared" ref="F650" si="184">D650*E650</f>
        <v>1140</v>
      </c>
      <c r="G650" s="112"/>
    </row>
    <row r="651" spans="1:7" s="93" customFormat="1" ht="15">
      <c r="A651" s="91"/>
      <c r="B651" s="119" t="s">
        <v>510</v>
      </c>
      <c r="C651" s="102" t="s">
        <v>282</v>
      </c>
      <c r="D651" s="125">
        <v>30</v>
      </c>
      <c r="E651" s="126">
        <v>39</v>
      </c>
      <c r="F651" s="127">
        <v>1170</v>
      </c>
      <c r="G651" s="112"/>
    </row>
    <row r="652" spans="1:7" s="93" customFormat="1" ht="15">
      <c r="A652" s="91"/>
      <c r="B652" s="119" t="s">
        <v>516</v>
      </c>
      <c r="C652" s="102" t="s">
        <v>282</v>
      </c>
      <c r="D652" s="125">
        <v>30</v>
      </c>
      <c r="E652" s="164">
        <v>28.0124</v>
      </c>
      <c r="F652" s="163">
        <f t="shared" ref="F652" si="185">D652*E652</f>
        <v>840.37199999999996</v>
      </c>
      <c r="G652" s="112"/>
    </row>
    <row r="653" spans="1:7" s="93" customFormat="1" ht="14.25">
      <c r="A653" s="91"/>
      <c r="B653" s="222" t="s">
        <v>522</v>
      </c>
      <c r="C653" s="223"/>
      <c r="D653" s="223"/>
      <c r="E653" s="224"/>
      <c r="F653" s="92"/>
      <c r="G653" s="112"/>
    </row>
    <row r="654" spans="1:7" s="93" customFormat="1" ht="15.75">
      <c r="A654" s="91"/>
      <c r="B654" s="96" t="s">
        <v>503</v>
      </c>
      <c r="C654" s="94"/>
      <c r="D654" s="94"/>
      <c r="E654" s="94"/>
      <c r="F654" s="103">
        <f>F649+F644+F639+F634+F629+F624</f>
        <v>6075</v>
      </c>
      <c r="G654" s="112">
        <v>2</v>
      </c>
    </row>
    <row r="655" spans="1:7" s="93" customFormat="1" ht="15.75">
      <c r="A655" s="91"/>
      <c r="B655" s="96" t="s">
        <v>505</v>
      </c>
      <c r="C655" s="94"/>
      <c r="D655" s="94"/>
      <c r="E655" s="94"/>
      <c r="F655" s="103">
        <f>F650+F645+F640+F635+F630+F625</f>
        <v>6939</v>
      </c>
      <c r="G655" s="112">
        <v>3</v>
      </c>
    </row>
    <row r="656" spans="1:7" s="93" customFormat="1" ht="15.75">
      <c r="A656" s="91"/>
      <c r="B656" s="96" t="s">
        <v>510</v>
      </c>
      <c r="C656" s="94"/>
      <c r="D656" s="94"/>
      <c r="E656" s="94"/>
      <c r="F656" s="103">
        <f>F651+F646+F641+F636+F631+F626</f>
        <v>7930.8</v>
      </c>
      <c r="G656" s="112">
        <v>4</v>
      </c>
    </row>
    <row r="657" spans="1:8" s="93" customFormat="1" ht="15.75">
      <c r="A657" s="91"/>
      <c r="B657" s="96" t="s">
        <v>516</v>
      </c>
      <c r="C657" s="94"/>
      <c r="D657" s="94"/>
      <c r="E657" s="94"/>
      <c r="F657" s="103">
        <f>F652+F647+F642+F637+F632+F627</f>
        <v>5840.7900000000009</v>
      </c>
      <c r="G657" s="112">
        <v>1</v>
      </c>
      <c r="H657" s="107"/>
    </row>
    <row r="658" spans="1:8" ht="28.5">
      <c r="A658" s="17">
        <v>57</v>
      </c>
      <c r="B658" s="50" t="s">
        <v>288</v>
      </c>
      <c r="C658" s="70" t="s">
        <v>279</v>
      </c>
      <c r="D658" s="51">
        <v>20</v>
      </c>
      <c r="E658" s="1"/>
      <c r="F658" s="1"/>
      <c r="G658" s="62"/>
    </row>
    <row r="659" spans="1:8" s="93" customFormat="1" ht="29.25">
      <c r="A659" s="200"/>
      <c r="B659" s="201" t="s">
        <v>517</v>
      </c>
      <c r="C659" s="140" t="s">
        <v>279</v>
      </c>
      <c r="D659" s="202">
        <v>20</v>
      </c>
      <c r="E659" s="160">
        <v>23.333300000000001</v>
      </c>
      <c r="F659" s="161">
        <f t="shared" ref="F659" si="186">E659*D659</f>
        <v>466.66600000000005</v>
      </c>
      <c r="G659" s="112">
        <v>1</v>
      </c>
    </row>
    <row r="660" spans="1:8" s="44" customFormat="1">
      <c r="A660" s="58"/>
      <c r="B660" s="58" t="s">
        <v>290</v>
      </c>
      <c r="C660" s="58"/>
      <c r="D660" s="58"/>
      <c r="E660" s="47"/>
      <c r="F660" s="47"/>
      <c r="G660" s="62"/>
      <c r="H660" s="144"/>
    </row>
    <row r="661" spans="1:8" ht="14.25">
      <c r="A661" s="48" t="s">
        <v>289</v>
      </c>
      <c r="B661" s="46" t="s">
        <v>292</v>
      </c>
      <c r="C661" s="11"/>
      <c r="D661" s="47"/>
      <c r="E661" s="1"/>
      <c r="F661" s="1"/>
      <c r="G661" s="62"/>
    </row>
    <row r="662" spans="1:8" s="93" customFormat="1" ht="14.25">
      <c r="A662" s="91"/>
      <c r="B662" s="119" t="s">
        <v>512</v>
      </c>
      <c r="C662" s="120"/>
      <c r="D662" s="121"/>
      <c r="E662" s="92"/>
      <c r="F662" s="92"/>
      <c r="G662" s="112"/>
    </row>
    <row r="663" spans="1:8" s="93" customFormat="1" ht="14.25">
      <c r="A663" s="91"/>
      <c r="B663" s="156" t="s">
        <v>513</v>
      </c>
      <c r="C663" s="135"/>
      <c r="D663" s="157"/>
      <c r="E663" s="92"/>
      <c r="F663" s="92"/>
      <c r="G663" s="112"/>
    </row>
    <row r="664" spans="1:8" s="93" customFormat="1" ht="14.25">
      <c r="A664" s="91"/>
      <c r="B664" s="156" t="s">
        <v>516</v>
      </c>
      <c r="C664" s="135"/>
      <c r="D664" s="157"/>
      <c r="E664" s="92"/>
      <c r="F664" s="92"/>
      <c r="G664" s="112"/>
    </row>
    <row r="665" spans="1:8" s="93" customFormat="1" ht="14.25">
      <c r="A665" s="123" t="s">
        <v>462</v>
      </c>
      <c r="B665" s="154" t="s">
        <v>294</v>
      </c>
      <c r="C665" s="102" t="s">
        <v>7</v>
      </c>
      <c r="D665" s="112">
        <v>200</v>
      </c>
      <c r="E665" s="92"/>
      <c r="F665" s="92"/>
      <c r="G665" s="112"/>
    </row>
    <row r="666" spans="1:8" s="93" customFormat="1" ht="15">
      <c r="A666" s="91"/>
      <c r="B666" s="119" t="s">
        <v>512</v>
      </c>
      <c r="C666" s="102" t="s">
        <v>7</v>
      </c>
      <c r="D666" s="125">
        <v>200</v>
      </c>
      <c r="E666" s="126">
        <v>0.67</v>
      </c>
      <c r="F666" s="127">
        <f>MMULT(D666,E666)</f>
        <v>134</v>
      </c>
      <c r="G666" s="112"/>
    </row>
    <row r="667" spans="1:8" s="93" customFormat="1" ht="15">
      <c r="A667" s="91"/>
      <c r="B667" s="156" t="s">
        <v>513</v>
      </c>
      <c r="C667" s="102" t="s">
        <v>7</v>
      </c>
      <c r="D667" s="125">
        <v>200</v>
      </c>
      <c r="E667" s="126">
        <v>0.64300000000000002</v>
      </c>
      <c r="F667" s="129">
        <v>128.6</v>
      </c>
      <c r="G667" s="112"/>
    </row>
    <row r="668" spans="1:8" s="93" customFormat="1" ht="15">
      <c r="A668" s="91"/>
      <c r="B668" s="156" t="s">
        <v>516</v>
      </c>
      <c r="C668" s="140" t="s">
        <v>7</v>
      </c>
      <c r="D668" s="153">
        <v>200</v>
      </c>
      <c r="E668" s="164">
        <v>0.81420000000000003</v>
      </c>
      <c r="F668" s="163">
        <f t="shared" ref="F668" si="187">D668*E668</f>
        <v>162.84</v>
      </c>
      <c r="G668" s="112"/>
    </row>
    <row r="669" spans="1:8" s="93" customFormat="1" ht="14.25">
      <c r="A669" s="123" t="s">
        <v>463</v>
      </c>
      <c r="B669" s="154" t="s">
        <v>296</v>
      </c>
      <c r="C669" s="102" t="s">
        <v>7</v>
      </c>
      <c r="D669" s="112">
        <v>200</v>
      </c>
      <c r="E669" s="92"/>
      <c r="F669" s="92"/>
      <c r="G669" s="112"/>
    </row>
    <row r="670" spans="1:8" s="93" customFormat="1" ht="15">
      <c r="A670" s="91"/>
      <c r="B670" s="119" t="s">
        <v>512</v>
      </c>
      <c r="C670" s="102" t="s">
        <v>7</v>
      </c>
      <c r="D670" s="125">
        <v>200</v>
      </c>
      <c r="E670" s="126">
        <v>0.3</v>
      </c>
      <c r="F670" s="127">
        <f t="shared" ref="F670" si="188">MMULT(D670,E670)</f>
        <v>60</v>
      </c>
      <c r="G670" s="112"/>
    </row>
    <row r="671" spans="1:8" s="93" customFormat="1" ht="15">
      <c r="A671" s="91"/>
      <c r="B671" s="156" t="s">
        <v>513</v>
      </c>
      <c r="C671" s="102" t="s">
        <v>7</v>
      </c>
      <c r="D671" s="125">
        <v>200</v>
      </c>
      <c r="E671" s="126">
        <v>0.85</v>
      </c>
      <c r="F671" s="129">
        <v>170</v>
      </c>
      <c r="G671" s="112"/>
    </row>
    <row r="672" spans="1:8" s="93" customFormat="1" ht="15">
      <c r="A672" s="91"/>
      <c r="B672" s="156" t="s">
        <v>516</v>
      </c>
      <c r="C672" s="140" t="s">
        <v>7</v>
      </c>
      <c r="D672" s="153">
        <v>200</v>
      </c>
      <c r="E672" s="164">
        <v>1.0729</v>
      </c>
      <c r="F672" s="163">
        <f t="shared" ref="F672" si="189">D672*E672</f>
        <v>214.57999999999998</v>
      </c>
      <c r="G672" s="112"/>
    </row>
    <row r="673" spans="1:8" s="93" customFormat="1" ht="14.25">
      <c r="A673" s="91"/>
      <c r="B673" s="222" t="s">
        <v>522</v>
      </c>
      <c r="C673" s="223"/>
      <c r="D673" s="223"/>
      <c r="E673" s="224"/>
      <c r="F673" s="92"/>
      <c r="G673" s="112"/>
      <c r="H673" s="84"/>
    </row>
    <row r="674" spans="1:8" s="93" customFormat="1" ht="15.75">
      <c r="A674" s="91"/>
      <c r="B674" s="96" t="s">
        <v>512</v>
      </c>
      <c r="C674" s="94"/>
      <c r="D674" s="94"/>
      <c r="E674" s="94"/>
      <c r="F674" s="103">
        <f>F670+F666</f>
        <v>194</v>
      </c>
      <c r="G674" s="111">
        <v>1</v>
      </c>
      <c r="H674" s="117"/>
    </row>
    <row r="675" spans="1:8" s="93" customFormat="1" ht="15.75">
      <c r="A675" s="91"/>
      <c r="B675" s="97" t="s">
        <v>513</v>
      </c>
      <c r="C675" s="94"/>
      <c r="D675" s="94"/>
      <c r="E675" s="94"/>
      <c r="F675" s="103">
        <f>F671+F667</f>
        <v>298.60000000000002</v>
      </c>
      <c r="G675" s="112">
        <v>2</v>
      </c>
      <c r="H675" s="84"/>
    </row>
    <row r="676" spans="1:8" s="93" customFormat="1" ht="15.75">
      <c r="A676" s="91"/>
      <c r="B676" s="97" t="s">
        <v>516</v>
      </c>
      <c r="C676" s="94"/>
      <c r="D676" s="94"/>
      <c r="E676" s="94"/>
      <c r="F676" s="103">
        <f>F672+F668</f>
        <v>377.41999999999996</v>
      </c>
      <c r="G676" s="112">
        <v>3</v>
      </c>
    </row>
    <row r="677" spans="1:8" ht="14.25">
      <c r="A677" s="6" t="s">
        <v>291</v>
      </c>
      <c r="B677" s="34" t="s">
        <v>298</v>
      </c>
      <c r="C677" s="66"/>
      <c r="D677" s="64"/>
      <c r="E677" s="52"/>
      <c r="F677" s="52"/>
      <c r="G677" s="111"/>
    </row>
    <row r="678" spans="1:8" s="93" customFormat="1" ht="14.25">
      <c r="A678" s="91"/>
      <c r="B678" s="119" t="s">
        <v>506</v>
      </c>
      <c r="C678" s="120"/>
      <c r="D678" s="121"/>
      <c r="E678" s="92"/>
      <c r="F678" s="92"/>
      <c r="G678" s="112"/>
    </row>
    <row r="679" spans="1:8" s="93" customFormat="1" ht="14.25">
      <c r="A679" s="91"/>
      <c r="B679" s="119" t="s">
        <v>508</v>
      </c>
      <c r="C679" s="120"/>
      <c r="D679" s="121"/>
      <c r="E679" s="92"/>
      <c r="F679" s="92"/>
      <c r="G679" s="112"/>
    </row>
    <row r="680" spans="1:8" s="93" customFormat="1" ht="14.25">
      <c r="A680" s="91"/>
      <c r="B680" s="156" t="s">
        <v>513</v>
      </c>
      <c r="C680" s="135"/>
      <c r="D680" s="157"/>
      <c r="E680" s="92"/>
      <c r="F680" s="92"/>
      <c r="G680" s="112"/>
    </row>
    <row r="681" spans="1:8" s="93" customFormat="1" ht="14.25">
      <c r="A681" s="91"/>
      <c r="B681" s="156" t="s">
        <v>516</v>
      </c>
      <c r="C681" s="135"/>
      <c r="D681" s="157"/>
      <c r="E681" s="92"/>
      <c r="F681" s="92"/>
      <c r="G681" s="112"/>
    </row>
    <row r="682" spans="1:8" s="93" customFormat="1" ht="14.25">
      <c r="A682" s="123" t="s">
        <v>293</v>
      </c>
      <c r="B682" s="154" t="s">
        <v>299</v>
      </c>
      <c r="C682" s="102" t="s">
        <v>7</v>
      </c>
      <c r="D682" s="112">
        <v>240</v>
      </c>
      <c r="E682" s="92"/>
      <c r="F682" s="92"/>
      <c r="G682" s="112"/>
    </row>
    <row r="683" spans="1:8" s="93" customFormat="1" ht="15">
      <c r="A683" s="91"/>
      <c r="B683" s="119" t="s">
        <v>506</v>
      </c>
      <c r="C683" s="102" t="s">
        <v>7</v>
      </c>
      <c r="D683" s="125">
        <v>240</v>
      </c>
      <c r="E683" s="128">
        <v>0.48509999999999998</v>
      </c>
      <c r="F683" s="127">
        <v>116.42</v>
      </c>
      <c r="G683" s="112"/>
    </row>
    <row r="684" spans="1:8" s="93" customFormat="1" ht="15">
      <c r="A684" s="91"/>
      <c r="B684" s="119" t="s">
        <v>508</v>
      </c>
      <c r="C684" s="102" t="s">
        <v>7</v>
      </c>
      <c r="D684" s="125">
        <v>240</v>
      </c>
      <c r="E684" s="126">
        <v>0.55889999999999995</v>
      </c>
      <c r="F684" s="127">
        <f>D684*E684</f>
        <v>134.136</v>
      </c>
      <c r="G684" s="112"/>
    </row>
    <row r="685" spans="1:8" s="93" customFormat="1" ht="15">
      <c r="A685" s="91"/>
      <c r="B685" s="156" t="s">
        <v>513</v>
      </c>
      <c r="C685" s="102" t="s">
        <v>7</v>
      </c>
      <c r="D685" s="125">
        <v>240</v>
      </c>
      <c r="E685" s="126">
        <v>0.55000000000000004</v>
      </c>
      <c r="F685" s="129">
        <v>132</v>
      </c>
      <c r="G685" s="112"/>
    </row>
    <row r="686" spans="1:8" s="93" customFormat="1" ht="15">
      <c r="A686" s="91"/>
      <c r="B686" s="156" t="s">
        <v>516</v>
      </c>
      <c r="C686" s="140" t="s">
        <v>7</v>
      </c>
      <c r="D686" s="153">
        <v>240</v>
      </c>
      <c r="E686" s="164">
        <v>0.80959999999999999</v>
      </c>
      <c r="F686" s="163">
        <f t="shared" ref="F686" si="190">D686*E686</f>
        <v>194.304</v>
      </c>
      <c r="G686" s="112"/>
    </row>
    <row r="687" spans="1:8" s="93" customFormat="1" ht="14.25">
      <c r="A687" s="123" t="s">
        <v>295</v>
      </c>
      <c r="B687" s="154" t="s">
        <v>300</v>
      </c>
      <c r="C687" s="102" t="s">
        <v>7</v>
      </c>
      <c r="D687" s="112">
        <v>4000</v>
      </c>
      <c r="E687" s="92"/>
      <c r="F687" s="92"/>
      <c r="G687" s="112"/>
    </row>
    <row r="688" spans="1:8" s="93" customFormat="1" ht="15">
      <c r="A688" s="91"/>
      <c r="B688" s="119" t="s">
        <v>506</v>
      </c>
      <c r="C688" s="102" t="s">
        <v>7</v>
      </c>
      <c r="D688" s="125">
        <v>4000</v>
      </c>
      <c r="E688" s="128">
        <v>0.3019</v>
      </c>
      <c r="F688" s="127">
        <v>1207.5999999999999</v>
      </c>
      <c r="G688" s="112"/>
    </row>
    <row r="689" spans="1:13" s="93" customFormat="1" ht="15">
      <c r="A689" s="91"/>
      <c r="B689" s="119" t="s">
        <v>508</v>
      </c>
      <c r="C689" s="102" t="s">
        <v>7</v>
      </c>
      <c r="D689" s="125">
        <v>4000</v>
      </c>
      <c r="E689" s="126">
        <v>0.35189999999999999</v>
      </c>
      <c r="F689" s="127">
        <f t="shared" ref="F689" si="191">D689*E689</f>
        <v>1407.6</v>
      </c>
      <c r="G689" s="112"/>
    </row>
    <row r="690" spans="1:13" s="93" customFormat="1" ht="15">
      <c r="A690" s="91"/>
      <c r="B690" s="156" t="s">
        <v>513</v>
      </c>
      <c r="C690" s="102" t="s">
        <v>7</v>
      </c>
      <c r="D690" s="125">
        <v>4000</v>
      </c>
      <c r="E690" s="126">
        <v>0.33</v>
      </c>
      <c r="F690" s="129">
        <v>1320</v>
      </c>
      <c r="G690" s="112"/>
    </row>
    <row r="691" spans="1:13" s="93" customFormat="1" ht="15">
      <c r="A691" s="91"/>
      <c r="B691" s="156" t="s">
        <v>516</v>
      </c>
      <c r="C691" s="140" t="s">
        <v>7</v>
      </c>
      <c r="D691" s="153">
        <v>4000</v>
      </c>
      <c r="E691" s="164">
        <v>0.49859999999999999</v>
      </c>
      <c r="F691" s="163">
        <f t="shared" ref="F691" si="192">D691*E691</f>
        <v>1994.3999999999999</v>
      </c>
      <c r="G691" s="112"/>
    </row>
    <row r="692" spans="1:13" s="93" customFormat="1" ht="14.25">
      <c r="A692" s="123" t="s">
        <v>464</v>
      </c>
      <c r="B692" s="154" t="s">
        <v>301</v>
      </c>
      <c r="C692" s="102" t="s">
        <v>7</v>
      </c>
      <c r="D692" s="112">
        <v>2700</v>
      </c>
      <c r="E692" s="92"/>
      <c r="F692" s="92"/>
      <c r="G692" s="112"/>
    </row>
    <row r="693" spans="1:13" s="93" customFormat="1" ht="15">
      <c r="A693" s="91"/>
      <c r="B693" s="119" t="s">
        <v>506</v>
      </c>
      <c r="C693" s="102" t="s">
        <v>7</v>
      </c>
      <c r="D693" s="125">
        <v>2700</v>
      </c>
      <c r="E693" s="128">
        <v>0.21</v>
      </c>
      <c r="F693" s="127">
        <v>567</v>
      </c>
      <c r="G693" s="112"/>
    </row>
    <row r="694" spans="1:13" s="93" customFormat="1" ht="15">
      <c r="A694" s="91"/>
      <c r="B694" s="119" t="s">
        <v>508</v>
      </c>
      <c r="C694" s="102" t="s">
        <v>7</v>
      </c>
      <c r="D694" s="125">
        <v>2700</v>
      </c>
      <c r="E694" s="126">
        <v>0.1729</v>
      </c>
      <c r="F694" s="127">
        <f t="shared" ref="F694" si="193">D694*E694</f>
        <v>466.83</v>
      </c>
      <c r="G694" s="112"/>
    </row>
    <row r="695" spans="1:13" s="93" customFormat="1" ht="15">
      <c r="A695" s="91"/>
      <c r="B695" s="156" t="s">
        <v>513</v>
      </c>
      <c r="C695" s="102" t="s">
        <v>7</v>
      </c>
      <c r="D695" s="125">
        <v>2700</v>
      </c>
      <c r="E695" s="126">
        <v>0.22</v>
      </c>
      <c r="F695" s="129">
        <v>594</v>
      </c>
      <c r="G695" s="112"/>
    </row>
    <row r="696" spans="1:13" s="93" customFormat="1" ht="15">
      <c r="A696" s="91"/>
      <c r="B696" s="156" t="s">
        <v>516</v>
      </c>
      <c r="C696" s="140" t="s">
        <v>7</v>
      </c>
      <c r="D696" s="153">
        <v>2700</v>
      </c>
      <c r="E696" s="164">
        <v>0.21729999999999999</v>
      </c>
      <c r="F696" s="163">
        <f t="shared" ref="F696" si="194">D696*E696</f>
        <v>586.71</v>
      </c>
      <c r="G696" s="112"/>
    </row>
    <row r="697" spans="1:13" s="93" customFormat="1" ht="14.25">
      <c r="A697" s="123" t="s">
        <v>465</v>
      </c>
      <c r="B697" s="154" t="s">
        <v>302</v>
      </c>
      <c r="C697" s="102" t="s">
        <v>7</v>
      </c>
      <c r="D697" s="112">
        <v>800</v>
      </c>
      <c r="E697" s="92"/>
      <c r="F697" s="92"/>
      <c r="G697" s="112"/>
    </row>
    <row r="698" spans="1:13" s="93" customFormat="1" ht="15">
      <c r="A698" s="91"/>
      <c r="B698" s="119" t="s">
        <v>506</v>
      </c>
      <c r="C698" s="102" t="s">
        <v>7</v>
      </c>
      <c r="D698" s="125">
        <v>800</v>
      </c>
      <c r="E698" s="128">
        <v>9.5399999999999999E-2</v>
      </c>
      <c r="F698" s="127">
        <v>76.319999999999993</v>
      </c>
      <c r="G698" s="112"/>
      <c r="H698" s="110"/>
      <c r="I698" s="110"/>
      <c r="J698" s="110"/>
      <c r="K698" s="110"/>
      <c r="L698" s="110"/>
      <c r="M698" s="110"/>
    </row>
    <row r="699" spans="1:13" s="93" customFormat="1" ht="15">
      <c r="A699" s="91"/>
      <c r="B699" s="119" t="s">
        <v>508</v>
      </c>
      <c r="C699" s="102" t="s">
        <v>7</v>
      </c>
      <c r="D699" s="125">
        <v>800</v>
      </c>
      <c r="E699" s="126">
        <v>9.9900000000000003E-2</v>
      </c>
      <c r="F699" s="127">
        <f t="shared" ref="F699" si="195">D699*E699</f>
        <v>79.92</v>
      </c>
      <c r="G699" s="112"/>
    </row>
    <row r="700" spans="1:13" s="93" customFormat="1" ht="15">
      <c r="A700" s="91"/>
      <c r="B700" s="156" t="s">
        <v>513</v>
      </c>
      <c r="C700" s="102" t="s">
        <v>7</v>
      </c>
      <c r="D700" s="125">
        <v>800</v>
      </c>
      <c r="E700" s="126">
        <v>0.11</v>
      </c>
      <c r="F700" s="129">
        <v>88</v>
      </c>
      <c r="G700" s="112"/>
    </row>
    <row r="701" spans="1:13" s="93" customFormat="1" ht="15">
      <c r="A701" s="91"/>
      <c r="B701" s="156" t="s">
        <v>516</v>
      </c>
      <c r="C701" s="140" t="s">
        <v>7</v>
      </c>
      <c r="D701" s="153">
        <v>800</v>
      </c>
      <c r="E701" s="164">
        <v>0.12989999999999999</v>
      </c>
      <c r="F701" s="163">
        <f t="shared" ref="F701" si="196">D701*E701</f>
        <v>103.91999999999999</v>
      </c>
      <c r="G701" s="112"/>
    </row>
    <row r="702" spans="1:13" s="93" customFormat="1" ht="14.25">
      <c r="A702" s="123" t="s">
        <v>466</v>
      </c>
      <c r="B702" s="152" t="s">
        <v>303</v>
      </c>
      <c r="C702" s="140" t="s">
        <v>7</v>
      </c>
      <c r="D702" s="115">
        <v>50</v>
      </c>
      <c r="E702" s="92"/>
      <c r="F702" s="92"/>
      <c r="G702" s="112"/>
    </row>
    <row r="703" spans="1:13" s="93" customFormat="1" ht="15">
      <c r="A703" s="91"/>
      <c r="B703" s="119" t="s">
        <v>506</v>
      </c>
      <c r="C703" s="140" t="s">
        <v>7</v>
      </c>
      <c r="D703" s="136">
        <v>50</v>
      </c>
      <c r="E703" s="130">
        <v>0.21</v>
      </c>
      <c r="F703" s="127">
        <v>10.5</v>
      </c>
      <c r="G703" s="112"/>
    </row>
    <row r="704" spans="1:13" s="93" customFormat="1" ht="15">
      <c r="A704" s="91"/>
      <c r="B704" s="119" t="s">
        <v>508</v>
      </c>
      <c r="C704" s="140" t="s">
        <v>7</v>
      </c>
      <c r="D704" s="136">
        <v>50</v>
      </c>
      <c r="E704" s="126">
        <v>0.27489999999999998</v>
      </c>
      <c r="F704" s="127">
        <f t="shared" ref="F704" si="197">D704*E704</f>
        <v>13.744999999999999</v>
      </c>
      <c r="G704" s="112"/>
    </row>
    <row r="705" spans="1:14" s="93" customFormat="1" ht="15">
      <c r="A705" s="91"/>
      <c r="B705" s="156" t="s">
        <v>513</v>
      </c>
      <c r="C705" s="140" t="s">
        <v>7</v>
      </c>
      <c r="D705" s="136">
        <v>50</v>
      </c>
      <c r="E705" s="126">
        <v>0.29699999999999999</v>
      </c>
      <c r="F705" s="129">
        <v>14.85</v>
      </c>
      <c r="G705" s="112"/>
    </row>
    <row r="706" spans="1:14" s="93" customFormat="1" ht="15">
      <c r="A706" s="91"/>
      <c r="B706" s="156" t="s">
        <v>516</v>
      </c>
      <c r="C706" s="140" t="s">
        <v>7</v>
      </c>
      <c r="D706" s="153">
        <v>50</v>
      </c>
      <c r="E706" s="193">
        <v>0.33410000000000001</v>
      </c>
      <c r="F706" s="163">
        <f t="shared" ref="F706" si="198">D706*E706</f>
        <v>16.705000000000002</v>
      </c>
      <c r="G706" s="112"/>
    </row>
    <row r="707" spans="1:14" s="93" customFormat="1" ht="14.25">
      <c r="A707" s="91"/>
      <c r="B707" s="222" t="s">
        <v>522</v>
      </c>
      <c r="C707" s="223"/>
      <c r="D707" s="223"/>
      <c r="E707" s="224"/>
      <c r="F707" s="92"/>
      <c r="G707" s="112"/>
    </row>
    <row r="708" spans="1:14" s="93" customFormat="1" ht="15.75">
      <c r="A708" s="91"/>
      <c r="B708" s="96" t="s">
        <v>506</v>
      </c>
      <c r="C708" s="94"/>
      <c r="D708" s="94"/>
      <c r="E708" s="94"/>
      <c r="F708" s="103">
        <v>1977.84</v>
      </c>
      <c r="G708" s="112">
        <v>1</v>
      </c>
      <c r="H708" s="107"/>
      <c r="L708" s="110"/>
      <c r="M708" s="110"/>
      <c r="N708" s="107"/>
    </row>
    <row r="709" spans="1:14" s="93" customFormat="1" ht="15.75">
      <c r="A709" s="91"/>
      <c r="B709" s="96" t="s">
        <v>508</v>
      </c>
      <c r="C709" s="94"/>
      <c r="D709" s="94"/>
      <c r="E709" s="94"/>
      <c r="F709" s="103">
        <f>F704+F699+F694+F689+F684</f>
        <v>2102.2309999999998</v>
      </c>
      <c r="G709" s="112">
        <v>2</v>
      </c>
    </row>
    <row r="710" spans="1:14" s="93" customFormat="1" ht="15.75">
      <c r="A710" s="91"/>
      <c r="B710" s="97" t="s">
        <v>513</v>
      </c>
      <c r="C710" s="94"/>
      <c r="D710" s="94"/>
      <c r="E710" s="94"/>
      <c r="F710" s="103">
        <f>F705+F700+F695+F690+F685</f>
        <v>2148.85</v>
      </c>
      <c r="G710" s="112">
        <v>3</v>
      </c>
    </row>
    <row r="711" spans="1:14" s="93" customFormat="1" ht="15.75">
      <c r="A711" s="91"/>
      <c r="B711" s="97" t="s">
        <v>516</v>
      </c>
      <c r="C711" s="94"/>
      <c r="D711" s="94"/>
      <c r="E711" s="94"/>
      <c r="F711" s="103">
        <f>F706+F701+F696+F691+F686</f>
        <v>2896.0389999999998</v>
      </c>
      <c r="G711" s="112">
        <v>4</v>
      </c>
    </row>
    <row r="712" spans="1:14" ht="14.25">
      <c r="A712" s="6" t="s">
        <v>297</v>
      </c>
      <c r="B712" s="34" t="s">
        <v>305</v>
      </c>
      <c r="C712" s="66" t="s">
        <v>7</v>
      </c>
      <c r="D712" s="64">
        <v>120</v>
      </c>
      <c r="E712" s="52"/>
      <c r="F712" s="52"/>
      <c r="G712" s="111"/>
    </row>
    <row r="713" spans="1:14" s="93" customFormat="1" ht="15">
      <c r="A713" s="91"/>
      <c r="B713" s="156" t="s">
        <v>513</v>
      </c>
      <c r="C713" s="102" t="s">
        <v>7</v>
      </c>
      <c r="D713" s="157">
        <v>120</v>
      </c>
      <c r="E713" s="126">
        <v>0.31</v>
      </c>
      <c r="F713" s="105">
        <v>37.200000000000003</v>
      </c>
      <c r="G713" s="112">
        <v>1</v>
      </c>
    </row>
    <row r="714" spans="1:14" ht="14.25">
      <c r="A714" s="6" t="s">
        <v>304</v>
      </c>
      <c r="B714" s="34" t="s">
        <v>307</v>
      </c>
      <c r="C714" s="66" t="s">
        <v>7</v>
      </c>
      <c r="D714" s="64">
        <v>120</v>
      </c>
      <c r="E714" s="52"/>
      <c r="F714" s="52"/>
      <c r="G714" s="111"/>
    </row>
    <row r="715" spans="1:14" s="93" customFormat="1" ht="15">
      <c r="A715" s="91"/>
      <c r="B715" s="156" t="s">
        <v>513</v>
      </c>
      <c r="C715" s="102" t="s">
        <v>7</v>
      </c>
      <c r="D715" s="157">
        <v>120</v>
      </c>
      <c r="E715" s="126">
        <v>0.55000000000000004</v>
      </c>
      <c r="F715" s="105">
        <v>66</v>
      </c>
      <c r="G715" s="112">
        <v>1</v>
      </c>
    </row>
    <row r="716" spans="1:14" s="27" customFormat="1" ht="14.25">
      <c r="A716" s="6" t="s">
        <v>306</v>
      </c>
      <c r="B716" s="34" t="s">
        <v>309</v>
      </c>
      <c r="C716" s="66"/>
      <c r="D716" s="64"/>
      <c r="E716" s="53"/>
      <c r="F716" s="53"/>
      <c r="G716" s="113"/>
      <c r="H716" s="145"/>
    </row>
    <row r="717" spans="1:14" s="93" customFormat="1" ht="14.25">
      <c r="A717" s="91"/>
      <c r="B717" s="156" t="s">
        <v>513</v>
      </c>
      <c r="C717" s="135"/>
      <c r="D717" s="157"/>
      <c r="E717" s="92"/>
      <c r="F717" s="92"/>
      <c r="G717" s="112"/>
    </row>
    <row r="718" spans="1:14" s="93" customFormat="1" ht="14.25">
      <c r="A718" s="123" t="s">
        <v>467</v>
      </c>
      <c r="B718" s="154" t="s">
        <v>311</v>
      </c>
      <c r="C718" s="102" t="s">
        <v>7</v>
      </c>
      <c r="D718" s="112">
        <v>240</v>
      </c>
      <c r="E718" s="92"/>
      <c r="F718" s="92"/>
      <c r="G718" s="112"/>
    </row>
    <row r="719" spans="1:14" s="93" customFormat="1" ht="15">
      <c r="A719" s="91"/>
      <c r="B719" s="156" t="s">
        <v>513</v>
      </c>
      <c r="C719" s="102" t="s">
        <v>7</v>
      </c>
      <c r="D719" s="125">
        <v>240</v>
      </c>
      <c r="E719" s="126">
        <v>1.2</v>
      </c>
      <c r="F719" s="129">
        <v>288</v>
      </c>
      <c r="G719" s="112"/>
    </row>
    <row r="720" spans="1:14" s="93" customFormat="1" ht="14.25">
      <c r="A720" s="123" t="s">
        <v>468</v>
      </c>
      <c r="B720" s="154" t="s">
        <v>313</v>
      </c>
      <c r="C720" s="102" t="s">
        <v>7</v>
      </c>
      <c r="D720" s="112">
        <v>340</v>
      </c>
      <c r="E720" s="92"/>
      <c r="F720" s="92"/>
      <c r="G720" s="112"/>
    </row>
    <row r="721" spans="1:7" s="93" customFormat="1" ht="15">
      <c r="A721" s="91"/>
      <c r="B721" s="156" t="s">
        <v>513</v>
      </c>
      <c r="C721" s="102" t="s">
        <v>7</v>
      </c>
      <c r="D721" s="125">
        <v>340</v>
      </c>
      <c r="E721" s="126">
        <v>2.2000000000000002</v>
      </c>
      <c r="F721" s="129">
        <v>748</v>
      </c>
      <c r="G721" s="112"/>
    </row>
    <row r="722" spans="1:7" s="93" customFormat="1" ht="14.25">
      <c r="A722" s="91"/>
      <c r="B722" s="222" t="s">
        <v>522</v>
      </c>
      <c r="C722" s="223"/>
      <c r="D722" s="223"/>
      <c r="E722" s="224"/>
      <c r="F722" s="92"/>
      <c r="G722" s="112"/>
    </row>
    <row r="723" spans="1:7" s="93" customFormat="1" ht="15.75">
      <c r="A723" s="91"/>
      <c r="B723" s="97" t="s">
        <v>513</v>
      </c>
      <c r="C723" s="94"/>
      <c r="D723" s="94"/>
      <c r="E723" s="94"/>
      <c r="F723" s="103">
        <f>F721+F719</f>
        <v>1036</v>
      </c>
      <c r="G723" s="111">
        <v>1</v>
      </c>
    </row>
    <row r="724" spans="1:7" ht="14.25">
      <c r="A724" s="6" t="s">
        <v>308</v>
      </c>
      <c r="B724" s="34" t="s">
        <v>315</v>
      </c>
      <c r="C724" s="66"/>
      <c r="D724" s="64"/>
      <c r="E724" s="52"/>
      <c r="F724" s="52"/>
      <c r="G724" s="111"/>
    </row>
    <row r="725" spans="1:7" s="93" customFormat="1" ht="14.25">
      <c r="A725" s="91"/>
      <c r="B725" s="119" t="s">
        <v>508</v>
      </c>
      <c r="C725" s="120"/>
      <c r="D725" s="121"/>
      <c r="E725" s="92"/>
      <c r="F725" s="92"/>
      <c r="G725" s="112"/>
    </row>
    <row r="726" spans="1:7" s="93" customFormat="1" ht="14.25">
      <c r="A726" s="91"/>
      <c r="B726" s="119" t="s">
        <v>512</v>
      </c>
      <c r="C726" s="120"/>
      <c r="D726" s="121"/>
      <c r="E726" s="92"/>
      <c r="F726" s="92"/>
      <c r="G726" s="112"/>
    </row>
    <row r="727" spans="1:7" s="93" customFormat="1" ht="14.25">
      <c r="A727" s="91"/>
      <c r="B727" s="156" t="s">
        <v>513</v>
      </c>
      <c r="C727" s="135"/>
      <c r="D727" s="157"/>
      <c r="E727" s="92"/>
      <c r="F727" s="92"/>
      <c r="G727" s="112"/>
    </row>
    <row r="728" spans="1:7" s="93" customFormat="1" ht="14.25">
      <c r="A728" s="91"/>
      <c r="B728" s="156" t="s">
        <v>516</v>
      </c>
      <c r="C728" s="135"/>
      <c r="D728" s="157"/>
      <c r="E728" s="92"/>
      <c r="F728" s="92"/>
      <c r="G728" s="112"/>
    </row>
    <row r="729" spans="1:7" s="93" customFormat="1" ht="28.5">
      <c r="A729" s="123" t="s">
        <v>310</v>
      </c>
      <c r="B729" s="154" t="s">
        <v>317</v>
      </c>
      <c r="C729" s="102" t="s">
        <v>279</v>
      </c>
      <c r="D729" s="112">
        <v>150</v>
      </c>
      <c r="E729" s="92"/>
      <c r="F729" s="92"/>
      <c r="G729" s="112"/>
    </row>
    <row r="730" spans="1:7" s="93" customFormat="1" ht="29.25">
      <c r="A730" s="91"/>
      <c r="B730" s="119" t="s">
        <v>508</v>
      </c>
      <c r="C730" s="102" t="s">
        <v>279</v>
      </c>
      <c r="D730" s="125">
        <v>150</v>
      </c>
      <c r="E730" s="126">
        <v>0.52490000000000003</v>
      </c>
      <c r="F730" s="127">
        <f t="shared" ref="F730" si="199">D730*E730</f>
        <v>78.734999999999999</v>
      </c>
      <c r="G730" s="112"/>
    </row>
    <row r="731" spans="1:7" s="93" customFormat="1" ht="29.25">
      <c r="A731" s="91"/>
      <c r="B731" s="119" t="s">
        <v>512</v>
      </c>
      <c r="C731" s="102" t="s">
        <v>279</v>
      </c>
      <c r="D731" s="125">
        <v>150</v>
      </c>
      <c r="E731" s="126">
        <v>0.41</v>
      </c>
      <c r="F731" s="127">
        <f t="shared" ref="F731" si="200">MMULT(D731,E731)</f>
        <v>61.499999999999993</v>
      </c>
      <c r="G731" s="112"/>
    </row>
    <row r="732" spans="1:7" s="93" customFormat="1" ht="29.25">
      <c r="A732" s="91"/>
      <c r="B732" s="156" t="s">
        <v>513</v>
      </c>
      <c r="C732" s="102" t="s">
        <v>279</v>
      </c>
      <c r="D732" s="125">
        <v>150</v>
      </c>
      <c r="E732" s="126">
        <v>0.5</v>
      </c>
      <c r="F732" s="129">
        <v>75</v>
      </c>
      <c r="G732" s="112"/>
    </row>
    <row r="733" spans="1:7" s="93" customFormat="1" ht="29.25">
      <c r="A733" s="91"/>
      <c r="B733" s="156" t="s">
        <v>516</v>
      </c>
      <c r="C733" s="102" t="s">
        <v>279</v>
      </c>
      <c r="D733" s="151">
        <v>150</v>
      </c>
      <c r="E733" s="158">
        <v>0.67249999999999999</v>
      </c>
      <c r="F733" s="163">
        <f t="shared" ref="F733" si="201">D733*E733</f>
        <v>100.875</v>
      </c>
      <c r="G733" s="112"/>
    </row>
    <row r="734" spans="1:7" s="93" customFormat="1" ht="28.5">
      <c r="A734" s="123" t="s">
        <v>312</v>
      </c>
      <c r="B734" s="154" t="s">
        <v>319</v>
      </c>
      <c r="C734" s="102" t="s">
        <v>279</v>
      </c>
      <c r="D734" s="112">
        <v>400</v>
      </c>
      <c r="E734" s="92"/>
      <c r="F734" s="92"/>
      <c r="G734" s="112"/>
    </row>
    <row r="735" spans="1:7" s="93" customFormat="1" ht="29.25">
      <c r="A735" s="91"/>
      <c r="B735" s="119" t="s">
        <v>508</v>
      </c>
      <c r="C735" s="102" t="s">
        <v>279</v>
      </c>
      <c r="D735" s="125">
        <v>400</v>
      </c>
      <c r="E735" s="126">
        <v>0.89890000000000003</v>
      </c>
      <c r="F735" s="127">
        <f t="shared" ref="F735" si="202">D735*E735</f>
        <v>359.56</v>
      </c>
      <c r="G735" s="112"/>
    </row>
    <row r="736" spans="1:7" s="93" customFormat="1" ht="29.25">
      <c r="A736" s="91"/>
      <c r="B736" s="119" t="s">
        <v>512</v>
      </c>
      <c r="C736" s="102" t="s">
        <v>279</v>
      </c>
      <c r="D736" s="125">
        <v>400</v>
      </c>
      <c r="E736" s="126">
        <v>0.9</v>
      </c>
      <c r="F736" s="127">
        <f t="shared" ref="F736" si="203">MMULT(D736,E736)</f>
        <v>360</v>
      </c>
      <c r="G736" s="112"/>
    </row>
    <row r="737" spans="1:8" s="93" customFormat="1" ht="29.25">
      <c r="A737" s="91"/>
      <c r="B737" s="156" t="s">
        <v>513</v>
      </c>
      <c r="C737" s="102" t="s">
        <v>279</v>
      </c>
      <c r="D737" s="125">
        <v>400</v>
      </c>
      <c r="E737" s="126">
        <v>0.9</v>
      </c>
      <c r="F737" s="129">
        <v>360</v>
      </c>
      <c r="G737" s="112"/>
    </row>
    <row r="738" spans="1:8" s="93" customFormat="1" ht="29.25">
      <c r="A738" s="91"/>
      <c r="B738" s="156" t="s">
        <v>516</v>
      </c>
      <c r="C738" s="102" t="s">
        <v>279</v>
      </c>
      <c r="D738" s="151">
        <v>400</v>
      </c>
      <c r="E738" s="158">
        <v>0.94579999999999997</v>
      </c>
      <c r="F738" s="163">
        <f t="shared" ref="F738" si="204">D738*E738</f>
        <v>378.32</v>
      </c>
      <c r="G738" s="112"/>
    </row>
    <row r="739" spans="1:8" s="93" customFormat="1" ht="14.25">
      <c r="A739" s="91"/>
      <c r="B739" s="222" t="s">
        <v>522</v>
      </c>
      <c r="C739" s="223"/>
      <c r="D739" s="223"/>
      <c r="E739" s="224"/>
      <c r="F739" s="92"/>
      <c r="G739" s="112"/>
    </row>
    <row r="740" spans="1:8" s="93" customFormat="1" ht="15.75">
      <c r="A740" s="91"/>
      <c r="B740" s="96" t="s">
        <v>508</v>
      </c>
      <c r="C740" s="94"/>
      <c r="D740" s="94"/>
      <c r="E740" s="94"/>
      <c r="F740" s="103">
        <f>F735+F730</f>
        <v>438.29500000000002</v>
      </c>
      <c r="G740" s="112">
        <v>3</v>
      </c>
    </row>
    <row r="741" spans="1:8" s="93" customFormat="1" ht="15.75">
      <c r="A741" s="91"/>
      <c r="B741" s="96" t="s">
        <v>512</v>
      </c>
      <c r="C741" s="94"/>
      <c r="D741" s="94"/>
      <c r="E741" s="94"/>
      <c r="F741" s="103">
        <f>F736+F731</f>
        <v>421.5</v>
      </c>
      <c r="G741" s="112">
        <v>1</v>
      </c>
      <c r="H741" s="107"/>
    </row>
    <row r="742" spans="1:8" s="93" customFormat="1" ht="15.75">
      <c r="A742" s="91"/>
      <c r="B742" s="97" t="s">
        <v>513</v>
      </c>
      <c r="C742" s="94"/>
      <c r="D742" s="94"/>
      <c r="E742" s="94"/>
      <c r="F742" s="103">
        <f>F737+F732</f>
        <v>435</v>
      </c>
      <c r="G742" s="112">
        <v>2</v>
      </c>
    </row>
    <row r="743" spans="1:8" s="93" customFormat="1" ht="15.75">
      <c r="A743" s="91"/>
      <c r="B743" s="97" t="s">
        <v>516</v>
      </c>
      <c r="C743" s="94"/>
      <c r="D743" s="94"/>
      <c r="E743" s="94"/>
      <c r="F743" s="103">
        <f>F738+F733</f>
        <v>479.19499999999999</v>
      </c>
      <c r="G743" s="112">
        <v>4</v>
      </c>
    </row>
    <row r="744" spans="1:8" ht="14.25">
      <c r="A744" s="6" t="s">
        <v>314</v>
      </c>
      <c r="B744" s="34" t="s">
        <v>321</v>
      </c>
      <c r="C744" s="66"/>
      <c r="D744" s="64"/>
      <c r="E744" s="52"/>
      <c r="F744" s="52"/>
      <c r="G744" s="111"/>
    </row>
    <row r="745" spans="1:8" s="93" customFormat="1" ht="14.25">
      <c r="A745" s="91"/>
      <c r="B745" s="119" t="s">
        <v>506</v>
      </c>
      <c r="C745" s="120"/>
      <c r="D745" s="121"/>
      <c r="E745" s="92"/>
      <c r="F745" s="92"/>
      <c r="G745" s="112"/>
    </row>
    <row r="746" spans="1:8" s="93" customFormat="1" ht="14.25">
      <c r="A746" s="91"/>
      <c r="B746" s="119" t="s">
        <v>508</v>
      </c>
      <c r="C746" s="120"/>
      <c r="D746" s="121"/>
      <c r="E746" s="92"/>
      <c r="F746" s="92"/>
      <c r="G746" s="112"/>
    </row>
    <row r="747" spans="1:8" s="93" customFormat="1" ht="14.25">
      <c r="A747" s="91"/>
      <c r="B747" s="156" t="s">
        <v>513</v>
      </c>
      <c r="C747" s="135"/>
      <c r="D747" s="157"/>
      <c r="E747" s="92"/>
      <c r="F747" s="92"/>
      <c r="G747" s="112"/>
    </row>
    <row r="748" spans="1:8" s="93" customFormat="1" ht="14.25">
      <c r="A748" s="91"/>
      <c r="B748" s="156" t="s">
        <v>516</v>
      </c>
      <c r="C748" s="135"/>
      <c r="D748" s="157"/>
      <c r="E748" s="92"/>
      <c r="F748" s="92"/>
      <c r="G748" s="112"/>
    </row>
    <row r="749" spans="1:8" s="93" customFormat="1" ht="28.5">
      <c r="A749" s="123" t="s">
        <v>316</v>
      </c>
      <c r="B749" s="154" t="s">
        <v>322</v>
      </c>
      <c r="C749" s="102" t="s">
        <v>279</v>
      </c>
      <c r="D749" s="112">
        <v>8000</v>
      </c>
      <c r="E749" s="92"/>
      <c r="F749" s="92"/>
      <c r="G749" s="112"/>
    </row>
    <row r="750" spans="1:8" s="93" customFormat="1" ht="29.25">
      <c r="A750" s="91"/>
      <c r="B750" s="119" t="s">
        <v>506</v>
      </c>
      <c r="C750" s="102" t="s">
        <v>279</v>
      </c>
      <c r="D750" s="125">
        <v>8000</v>
      </c>
      <c r="E750" s="128">
        <v>0.95650000000000002</v>
      </c>
      <c r="F750" s="127">
        <v>7652</v>
      </c>
      <c r="G750" s="112"/>
    </row>
    <row r="751" spans="1:8" s="93" customFormat="1" ht="29.25">
      <c r="A751" s="91"/>
      <c r="B751" s="119" t="s">
        <v>508</v>
      </c>
      <c r="C751" s="102" t="s">
        <v>279</v>
      </c>
      <c r="D751" s="125">
        <v>8000</v>
      </c>
      <c r="E751" s="126">
        <v>0.90790000000000004</v>
      </c>
      <c r="F751" s="127">
        <f t="shared" ref="F751" si="205">D751*E751</f>
        <v>7263.2000000000007</v>
      </c>
      <c r="G751" s="112"/>
    </row>
    <row r="752" spans="1:8" s="93" customFormat="1" ht="29.25">
      <c r="A752" s="91"/>
      <c r="B752" s="156" t="s">
        <v>513</v>
      </c>
      <c r="C752" s="102" t="s">
        <v>279</v>
      </c>
      <c r="D752" s="125">
        <v>8000</v>
      </c>
      <c r="E752" s="126">
        <v>1.02</v>
      </c>
      <c r="F752" s="129">
        <v>8160</v>
      </c>
      <c r="G752" s="112"/>
    </row>
    <row r="753" spans="1:7" s="93" customFormat="1" ht="29.25">
      <c r="A753" s="91"/>
      <c r="B753" s="156" t="s">
        <v>516</v>
      </c>
      <c r="C753" s="140" t="s">
        <v>279</v>
      </c>
      <c r="D753" s="153">
        <v>8000</v>
      </c>
      <c r="E753" s="164">
        <v>0.98939999999999995</v>
      </c>
      <c r="F753" s="163">
        <f t="shared" ref="F753" si="206">D753*E753</f>
        <v>7915.2</v>
      </c>
      <c r="G753" s="112"/>
    </row>
    <row r="754" spans="1:7" s="93" customFormat="1" ht="28.5">
      <c r="A754" s="123" t="s">
        <v>318</v>
      </c>
      <c r="B754" s="154" t="s">
        <v>323</v>
      </c>
      <c r="C754" s="102" t="s">
        <v>279</v>
      </c>
      <c r="D754" s="112">
        <v>3000</v>
      </c>
      <c r="E754" s="92"/>
      <c r="F754" s="92"/>
      <c r="G754" s="112"/>
    </row>
    <row r="755" spans="1:7" s="93" customFormat="1" ht="29.25">
      <c r="A755" s="91"/>
      <c r="B755" s="119" t="s">
        <v>506</v>
      </c>
      <c r="C755" s="102" t="s">
        <v>279</v>
      </c>
      <c r="D755" s="125">
        <v>3000</v>
      </c>
      <c r="E755" s="128">
        <v>1.58</v>
      </c>
      <c r="F755" s="127">
        <v>4740</v>
      </c>
      <c r="G755" s="112"/>
    </row>
    <row r="756" spans="1:7" s="93" customFormat="1" ht="29.25">
      <c r="A756" s="91"/>
      <c r="B756" s="119" t="s">
        <v>508</v>
      </c>
      <c r="C756" s="102" t="s">
        <v>279</v>
      </c>
      <c r="D756" s="125">
        <v>3000</v>
      </c>
      <c r="E756" s="126">
        <v>1.6769000000000001</v>
      </c>
      <c r="F756" s="127">
        <f t="shared" ref="F756" si="207">D756*E756</f>
        <v>5030.7</v>
      </c>
      <c r="G756" s="112"/>
    </row>
    <row r="757" spans="1:7" s="93" customFormat="1" ht="29.25">
      <c r="A757" s="91"/>
      <c r="B757" s="156" t="s">
        <v>513</v>
      </c>
      <c r="C757" s="102" t="s">
        <v>279</v>
      </c>
      <c r="D757" s="125">
        <v>3000</v>
      </c>
      <c r="E757" s="126">
        <v>1.78</v>
      </c>
      <c r="F757" s="129">
        <v>5340</v>
      </c>
      <c r="G757" s="112"/>
    </row>
    <row r="758" spans="1:7" s="93" customFormat="1" ht="29.25">
      <c r="A758" s="91"/>
      <c r="B758" s="156" t="s">
        <v>516</v>
      </c>
      <c r="C758" s="140" t="s">
        <v>279</v>
      </c>
      <c r="D758" s="153">
        <v>3000</v>
      </c>
      <c r="E758" s="164">
        <v>1.9045000000000001</v>
      </c>
      <c r="F758" s="163">
        <f t="shared" ref="F758" si="208">D758*E758</f>
        <v>5713.5</v>
      </c>
      <c r="G758" s="112"/>
    </row>
    <row r="759" spans="1:7" s="93" customFormat="1" ht="28.5">
      <c r="A759" s="123" t="s">
        <v>469</v>
      </c>
      <c r="B759" s="154" t="s">
        <v>324</v>
      </c>
      <c r="C759" s="102" t="s">
        <v>279</v>
      </c>
      <c r="D759" s="112">
        <v>6600</v>
      </c>
      <c r="E759" s="92"/>
      <c r="F759" s="92"/>
      <c r="G759" s="112"/>
    </row>
    <row r="760" spans="1:7" s="93" customFormat="1" ht="29.25">
      <c r="A760" s="91"/>
      <c r="B760" s="119" t="s">
        <v>506</v>
      </c>
      <c r="C760" s="102" t="s">
        <v>279</v>
      </c>
      <c r="D760" s="125">
        <v>6600</v>
      </c>
      <c r="E760" s="128">
        <v>2.52</v>
      </c>
      <c r="F760" s="127">
        <v>16632</v>
      </c>
      <c r="G760" s="112"/>
    </row>
    <row r="761" spans="1:7" s="93" customFormat="1" ht="29.25">
      <c r="A761" s="91"/>
      <c r="B761" s="119" t="s">
        <v>508</v>
      </c>
      <c r="C761" s="102" t="s">
        <v>279</v>
      </c>
      <c r="D761" s="125">
        <v>6600</v>
      </c>
      <c r="E761" s="126">
        <v>2.6638999999999999</v>
      </c>
      <c r="F761" s="127">
        <f t="shared" ref="F761" si="209">D761*E761</f>
        <v>17581.739999999998</v>
      </c>
      <c r="G761" s="112"/>
    </row>
    <row r="762" spans="1:7" s="93" customFormat="1" ht="29.25">
      <c r="A762" s="91"/>
      <c r="B762" s="156" t="s">
        <v>513</v>
      </c>
      <c r="C762" s="102" t="s">
        <v>279</v>
      </c>
      <c r="D762" s="125">
        <v>6600</v>
      </c>
      <c r="E762" s="126">
        <v>2.875</v>
      </c>
      <c r="F762" s="129">
        <v>18975</v>
      </c>
      <c r="G762" s="112"/>
    </row>
    <row r="763" spans="1:7" s="93" customFormat="1" ht="29.25">
      <c r="A763" s="91"/>
      <c r="B763" s="156" t="s">
        <v>516</v>
      </c>
      <c r="C763" s="140" t="s">
        <v>279</v>
      </c>
      <c r="D763" s="153">
        <v>6600</v>
      </c>
      <c r="E763" s="164">
        <v>2.8046000000000002</v>
      </c>
      <c r="F763" s="163">
        <f t="shared" ref="F763" si="210">D763*E763</f>
        <v>18510.36</v>
      </c>
      <c r="G763" s="112"/>
    </row>
    <row r="764" spans="1:7" s="93" customFormat="1" ht="28.5">
      <c r="A764" s="123" t="s">
        <v>470</v>
      </c>
      <c r="B764" s="154" t="s">
        <v>325</v>
      </c>
      <c r="C764" s="102" t="s">
        <v>279</v>
      </c>
      <c r="D764" s="112">
        <v>1000</v>
      </c>
      <c r="E764" s="92"/>
      <c r="F764" s="92"/>
      <c r="G764" s="112"/>
    </row>
    <row r="765" spans="1:7" s="93" customFormat="1" ht="29.25">
      <c r="A765" s="91"/>
      <c r="B765" s="119" t="s">
        <v>506</v>
      </c>
      <c r="C765" s="102" t="s">
        <v>279</v>
      </c>
      <c r="D765" s="125">
        <v>1000</v>
      </c>
      <c r="E765" s="126">
        <v>24.5</v>
      </c>
      <c r="F765" s="127">
        <v>24500</v>
      </c>
      <c r="G765" s="112"/>
    </row>
    <row r="766" spans="1:7" s="93" customFormat="1" ht="29.25">
      <c r="A766" s="91"/>
      <c r="B766" s="119" t="s">
        <v>508</v>
      </c>
      <c r="C766" s="102" t="s">
        <v>279</v>
      </c>
      <c r="D766" s="125">
        <v>1000</v>
      </c>
      <c r="E766" s="126">
        <v>23.89</v>
      </c>
      <c r="F766" s="127">
        <f t="shared" ref="F766" si="211">D766*E766</f>
        <v>23890</v>
      </c>
      <c r="G766" s="112"/>
    </row>
    <row r="767" spans="1:7" s="93" customFormat="1" ht="29.25">
      <c r="A767" s="91"/>
      <c r="B767" s="156" t="s">
        <v>513</v>
      </c>
      <c r="C767" s="102" t="s">
        <v>279</v>
      </c>
      <c r="D767" s="125">
        <v>1000</v>
      </c>
      <c r="E767" s="126">
        <v>12.7</v>
      </c>
      <c r="F767" s="129">
        <v>12700</v>
      </c>
      <c r="G767" s="112"/>
    </row>
    <row r="768" spans="1:7" s="93" customFormat="1" ht="29.25">
      <c r="A768" s="91"/>
      <c r="B768" s="156" t="s">
        <v>516</v>
      </c>
      <c r="C768" s="140" t="s">
        <v>279</v>
      </c>
      <c r="D768" s="153">
        <v>1000</v>
      </c>
      <c r="E768" s="164">
        <v>29.9041</v>
      </c>
      <c r="F768" s="163">
        <f t="shared" ref="F768" si="212">D768*E768</f>
        <v>29904.1</v>
      </c>
      <c r="G768" s="112"/>
    </row>
    <row r="769" spans="1:13" s="93" customFormat="1" ht="38.25">
      <c r="A769" s="123" t="s">
        <v>471</v>
      </c>
      <c r="B769" s="154" t="s">
        <v>518</v>
      </c>
      <c r="C769" s="102" t="s">
        <v>7</v>
      </c>
      <c r="D769" s="112">
        <v>2500</v>
      </c>
      <c r="E769" s="92"/>
      <c r="F769" s="92"/>
      <c r="G769" s="112"/>
    </row>
    <row r="770" spans="1:13" s="93" customFormat="1" ht="15">
      <c r="A770" s="91"/>
      <c r="B770" s="119" t="s">
        <v>506</v>
      </c>
      <c r="C770" s="102" t="s">
        <v>7</v>
      </c>
      <c r="D770" s="125">
        <v>2500</v>
      </c>
      <c r="E770" s="128">
        <v>0.39200000000000002</v>
      </c>
      <c r="F770" s="127">
        <v>980</v>
      </c>
      <c r="G770" s="112"/>
    </row>
    <row r="771" spans="1:13" s="93" customFormat="1" ht="15">
      <c r="A771" s="91"/>
      <c r="B771" s="119" t="s">
        <v>508</v>
      </c>
      <c r="C771" s="102" t="s">
        <v>7</v>
      </c>
      <c r="D771" s="125">
        <v>2500</v>
      </c>
      <c r="E771" s="126">
        <v>0.31290000000000001</v>
      </c>
      <c r="F771" s="127">
        <f t="shared" ref="F771" si="213">D771*E771</f>
        <v>782.25</v>
      </c>
      <c r="G771" s="112"/>
    </row>
    <row r="772" spans="1:13" s="93" customFormat="1" ht="15">
      <c r="A772" s="91"/>
      <c r="B772" s="156" t="s">
        <v>513</v>
      </c>
      <c r="C772" s="102" t="s">
        <v>7</v>
      </c>
      <c r="D772" s="125">
        <v>2500</v>
      </c>
      <c r="E772" s="126">
        <v>0.33</v>
      </c>
      <c r="F772" s="129">
        <v>825</v>
      </c>
      <c r="G772" s="112"/>
    </row>
    <row r="773" spans="1:13" s="93" customFormat="1" ht="15">
      <c r="A773" s="91"/>
      <c r="B773" s="156" t="s">
        <v>516</v>
      </c>
      <c r="C773" s="140" t="s">
        <v>7</v>
      </c>
      <c r="D773" s="153">
        <v>2500</v>
      </c>
      <c r="E773" s="164">
        <v>0.39140000000000003</v>
      </c>
      <c r="F773" s="163">
        <f t="shared" ref="F773" si="214">D773*E773</f>
        <v>978.50000000000011</v>
      </c>
      <c r="G773" s="112"/>
    </row>
    <row r="774" spans="1:13" s="93" customFormat="1" ht="38.25">
      <c r="A774" s="123" t="s">
        <v>498</v>
      </c>
      <c r="B774" s="152" t="s">
        <v>326</v>
      </c>
      <c r="C774" s="140" t="s">
        <v>7</v>
      </c>
      <c r="D774" s="115">
        <v>1400</v>
      </c>
      <c r="E774" s="92"/>
      <c r="F774" s="92"/>
      <c r="G774" s="112"/>
    </row>
    <row r="775" spans="1:13" s="93" customFormat="1" ht="15">
      <c r="A775" s="91"/>
      <c r="B775" s="119" t="s">
        <v>506</v>
      </c>
      <c r="C775" s="140" t="s">
        <v>7</v>
      </c>
      <c r="D775" s="136">
        <v>1400</v>
      </c>
      <c r="E775" s="126">
        <v>0.37</v>
      </c>
      <c r="F775" s="127">
        <v>518</v>
      </c>
      <c r="G775" s="112"/>
    </row>
    <row r="776" spans="1:13" s="93" customFormat="1" ht="15">
      <c r="A776" s="91"/>
      <c r="B776" s="119" t="s">
        <v>508</v>
      </c>
      <c r="C776" s="140" t="s">
        <v>7</v>
      </c>
      <c r="D776" s="136">
        <v>1400</v>
      </c>
      <c r="E776" s="126">
        <v>0.34079999999999999</v>
      </c>
      <c r="F776" s="127">
        <f t="shared" ref="F776" si="215">D776*E776</f>
        <v>477.12</v>
      </c>
      <c r="G776" s="112"/>
    </row>
    <row r="777" spans="1:13" s="93" customFormat="1" ht="15">
      <c r="A777" s="91"/>
      <c r="B777" s="156" t="s">
        <v>513</v>
      </c>
      <c r="C777" s="140" t="s">
        <v>7</v>
      </c>
      <c r="D777" s="136">
        <v>1400</v>
      </c>
      <c r="E777" s="126">
        <v>0.64</v>
      </c>
      <c r="F777" s="129">
        <v>896</v>
      </c>
      <c r="G777" s="112"/>
    </row>
    <row r="778" spans="1:13" s="93" customFormat="1" ht="15">
      <c r="A778" s="91"/>
      <c r="B778" s="156" t="s">
        <v>516</v>
      </c>
      <c r="C778" s="140" t="s">
        <v>7</v>
      </c>
      <c r="D778" s="153">
        <v>1400</v>
      </c>
      <c r="E778" s="193">
        <v>0.38490000000000002</v>
      </c>
      <c r="F778" s="163">
        <f t="shared" ref="F778" si="216">D778*E778</f>
        <v>538.86</v>
      </c>
      <c r="G778" s="112"/>
    </row>
    <row r="779" spans="1:13" s="93" customFormat="1" ht="14.25">
      <c r="A779" s="91"/>
      <c r="B779" s="222" t="s">
        <v>522</v>
      </c>
      <c r="C779" s="223"/>
      <c r="D779" s="223"/>
      <c r="E779" s="224"/>
      <c r="F779" s="92"/>
      <c r="G779" s="112"/>
    </row>
    <row r="780" spans="1:13" s="93" customFormat="1" ht="15.75">
      <c r="A780" s="91"/>
      <c r="B780" s="96" t="s">
        <v>506</v>
      </c>
      <c r="C780" s="94"/>
      <c r="D780" s="94"/>
      <c r="E780" s="94"/>
      <c r="F780" s="103">
        <v>55022</v>
      </c>
      <c r="G780" s="112">
        <v>2</v>
      </c>
      <c r="H780" s="110"/>
      <c r="I780" s="110"/>
      <c r="J780" s="110"/>
      <c r="K780" s="110"/>
      <c r="L780" s="110"/>
      <c r="M780" s="110"/>
    </row>
    <row r="781" spans="1:13" s="93" customFormat="1" ht="15.75">
      <c r="A781" s="91"/>
      <c r="B781" s="96" t="s">
        <v>508</v>
      </c>
      <c r="C781" s="94"/>
      <c r="D781" s="94"/>
      <c r="E781" s="94"/>
      <c r="F781" s="103">
        <f>F776+F771+F766+F761+F756+F751</f>
        <v>55025.009999999995</v>
      </c>
      <c r="G781" s="112">
        <v>3</v>
      </c>
    </row>
    <row r="782" spans="1:13" s="93" customFormat="1" ht="15.75">
      <c r="A782" s="91"/>
      <c r="B782" s="97" t="s">
        <v>513</v>
      </c>
      <c r="C782" s="94"/>
      <c r="D782" s="94"/>
      <c r="E782" s="94"/>
      <c r="F782" s="103">
        <f>F777+F772+F767+F762+F757+F752</f>
        <v>46896</v>
      </c>
      <c r="G782" s="112">
        <v>1</v>
      </c>
      <c r="H782" s="107"/>
    </row>
    <row r="783" spans="1:13" s="93" customFormat="1" ht="15.75">
      <c r="A783" s="91"/>
      <c r="B783" s="97" t="s">
        <v>516</v>
      </c>
      <c r="C783" s="94"/>
      <c r="D783" s="94"/>
      <c r="E783" s="94"/>
      <c r="F783" s="103">
        <f>F778+F773+F768+F763+F758++F753</f>
        <v>63560.52</v>
      </c>
      <c r="G783" s="112">
        <v>4</v>
      </c>
    </row>
    <row r="784" spans="1:13" ht="14.25">
      <c r="A784" s="6" t="s">
        <v>320</v>
      </c>
      <c r="B784" s="34" t="s">
        <v>328</v>
      </c>
      <c r="C784" s="66" t="s">
        <v>7</v>
      </c>
      <c r="D784" s="64">
        <v>2400</v>
      </c>
      <c r="E784" s="52"/>
      <c r="F784" s="52"/>
      <c r="G784" s="111"/>
      <c r="H784" s="84"/>
    </row>
    <row r="785" spans="1:8" s="93" customFormat="1" ht="15">
      <c r="A785" s="91"/>
      <c r="B785" s="119" t="s">
        <v>501</v>
      </c>
      <c r="C785" s="102" t="s">
        <v>7</v>
      </c>
      <c r="D785" s="157">
        <v>2400</v>
      </c>
      <c r="E785" s="126">
        <v>0.625</v>
      </c>
      <c r="F785" s="103">
        <f>D785*E785</f>
        <v>1500</v>
      </c>
      <c r="G785" s="112">
        <v>1</v>
      </c>
      <c r="H785" s="117"/>
    </row>
    <row r="786" spans="1:8" s="93" customFormat="1" ht="15">
      <c r="A786" s="91"/>
      <c r="B786" s="119" t="s">
        <v>512</v>
      </c>
      <c r="C786" s="102" t="s">
        <v>7</v>
      </c>
      <c r="D786" s="157">
        <v>2400</v>
      </c>
      <c r="E786" s="126">
        <v>0.66</v>
      </c>
      <c r="F786" s="103">
        <f t="shared" ref="F786" si="217">MMULT(D786,E786)</f>
        <v>1584</v>
      </c>
      <c r="G786" s="112">
        <v>2</v>
      </c>
      <c r="H786" s="84"/>
    </row>
    <row r="787" spans="1:8" s="93" customFormat="1" ht="15">
      <c r="A787" s="91"/>
      <c r="B787" s="156" t="s">
        <v>513</v>
      </c>
      <c r="C787" s="102" t="s">
        <v>7</v>
      </c>
      <c r="D787" s="157">
        <v>2400</v>
      </c>
      <c r="E787" s="126">
        <v>0.84699999999999998</v>
      </c>
      <c r="F787" s="105">
        <v>2032.8</v>
      </c>
      <c r="G787" s="112">
        <v>3</v>
      </c>
    </row>
    <row r="788" spans="1:8" s="93" customFormat="1" ht="15">
      <c r="A788" s="91"/>
      <c r="B788" s="156" t="s">
        <v>516</v>
      </c>
      <c r="C788" s="140" t="s">
        <v>7</v>
      </c>
      <c r="D788" s="115">
        <v>2400</v>
      </c>
      <c r="E788" s="158">
        <v>0.94750000000000001</v>
      </c>
      <c r="F788" s="159">
        <f>D788*E788</f>
        <v>2274</v>
      </c>
      <c r="G788" s="112">
        <v>4</v>
      </c>
    </row>
    <row r="789" spans="1:8" ht="14.25">
      <c r="A789" s="6" t="s">
        <v>327</v>
      </c>
      <c r="B789" s="34" t="s">
        <v>330</v>
      </c>
      <c r="C789" s="71" t="s">
        <v>260</v>
      </c>
      <c r="D789" s="64">
        <v>660</v>
      </c>
      <c r="E789" s="52"/>
      <c r="F789" s="52"/>
      <c r="G789" s="111"/>
    </row>
    <row r="790" spans="1:8" s="93" customFormat="1" ht="15">
      <c r="A790" s="91"/>
      <c r="B790" s="119" t="s">
        <v>501</v>
      </c>
      <c r="C790" s="135" t="s">
        <v>260</v>
      </c>
      <c r="D790" s="157">
        <v>660</v>
      </c>
      <c r="E790" s="126">
        <v>1.75</v>
      </c>
      <c r="F790" s="103">
        <f>D790*E790</f>
        <v>1155</v>
      </c>
      <c r="G790" s="112">
        <v>4</v>
      </c>
    </row>
    <row r="791" spans="1:8" s="93" customFormat="1" ht="15">
      <c r="A791" s="91"/>
      <c r="B791" s="119" t="s">
        <v>512</v>
      </c>
      <c r="C791" s="135" t="s">
        <v>260</v>
      </c>
      <c r="D791" s="157">
        <v>660</v>
      </c>
      <c r="E791" s="126">
        <v>1.58</v>
      </c>
      <c r="F791" s="103">
        <f t="shared" ref="F791" si="218">MMULT(D791,E791)</f>
        <v>1042.8</v>
      </c>
      <c r="G791" s="112">
        <v>3</v>
      </c>
    </row>
    <row r="792" spans="1:8" s="93" customFormat="1" ht="15">
      <c r="A792" s="91"/>
      <c r="B792" s="156" t="s">
        <v>513</v>
      </c>
      <c r="C792" s="135" t="s">
        <v>260</v>
      </c>
      <c r="D792" s="157">
        <v>660</v>
      </c>
      <c r="E792" s="126">
        <v>1.5417000000000001</v>
      </c>
      <c r="F792" s="105">
        <v>1017.52</v>
      </c>
      <c r="G792" s="112">
        <v>2</v>
      </c>
    </row>
    <row r="793" spans="1:8" s="93" customFormat="1" ht="15">
      <c r="A793" s="91"/>
      <c r="B793" s="156" t="s">
        <v>516</v>
      </c>
      <c r="C793" s="134" t="s">
        <v>260</v>
      </c>
      <c r="D793" s="112">
        <v>660</v>
      </c>
      <c r="E793" s="158">
        <v>1.5301</v>
      </c>
      <c r="F793" s="159">
        <f>D793*E793</f>
        <v>1009.866</v>
      </c>
      <c r="G793" s="112">
        <v>1</v>
      </c>
      <c r="H793" s="107"/>
    </row>
    <row r="794" spans="1:8" s="44" customFormat="1">
      <c r="A794" s="56"/>
      <c r="B794" s="56" t="s">
        <v>331</v>
      </c>
      <c r="C794" s="56"/>
      <c r="D794" s="56"/>
      <c r="E794" s="57"/>
      <c r="F794" s="57"/>
      <c r="G794" s="111"/>
      <c r="H794" s="144"/>
    </row>
    <row r="795" spans="1:8" ht="15">
      <c r="A795" s="6" t="s">
        <v>329</v>
      </c>
      <c r="B795" s="34" t="s">
        <v>333</v>
      </c>
      <c r="C795" s="71"/>
      <c r="D795" s="78"/>
      <c r="E795" s="52"/>
      <c r="F795" s="52"/>
      <c r="G795" s="111"/>
    </row>
    <row r="796" spans="1:8" s="93" customFormat="1" ht="15">
      <c r="A796" s="91"/>
      <c r="B796" s="203" t="s">
        <v>509</v>
      </c>
      <c r="C796" s="134"/>
      <c r="D796" s="151"/>
      <c r="E796" s="92"/>
      <c r="F796" s="92"/>
      <c r="G796" s="112"/>
    </row>
    <row r="797" spans="1:8" s="93" customFormat="1" ht="14.25">
      <c r="A797" s="91"/>
      <c r="B797" s="119" t="s">
        <v>516</v>
      </c>
      <c r="C797" s="120"/>
      <c r="D797" s="121"/>
      <c r="E797" s="92"/>
      <c r="F797" s="92"/>
      <c r="G797" s="112"/>
    </row>
    <row r="798" spans="1:8" s="93" customFormat="1">
      <c r="A798" s="123" t="s">
        <v>472</v>
      </c>
      <c r="B798" s="154" t="s">
        <v>335</v>
      </c>
      <c r="C798" s="102" t="s">
        <v>7</v>
      </c>
      <c r="D798" s="112">
        <v>600</v>
      </c>
      <c r="E798" s="92"/>
      <c r="F798" s="92"/>
      <c r="G798" s="112"/>
    </row>
    <row r="799" spans="1:8" s="93" customFormat="1" ht="15">
      <c r="A799" s="91"/>
      <c r="B799" s="203" t="s">
        <v>509</v>
      </c>
      <c r="C799" s="102" t="s">
        <v>7</v>
      </c>
      <c r="D799" s="125">
        <v>600</v>
      </c>
      <c r="E799" s="126">
        <v>3.3483000000000001</v>
      </c>
      <c r="F799" s="127">
        <f>E799*D799</f>
        <v>2008.98</v>
      </c>
      <c r="G799" s="112"/>
    </row>
    <row r="800" spans="1:8" s="93" customFormat="1" ht="15">
      <c r="A800" s="91"/>
      <c r="B800" s="119" t="s">
        <v>516</v>
      </c>
      <c r="C800" s="140" t="s">
        <v>7</v>
      </c>
      <c r="D800" s="136">
        <v>600</v>
      </c>
      <c r="E800" s="136">
        <v>2.7925</v>
      </c>
      <c r="F800" s="127">
        <f t="shared" ref="F800" si="219">D800*E800</f>
        <v>1675.5</v>
      </c>
      <c r="G800" s="112"/>
    </row>
    <row r="801" spans="1:7" s="93" customFormat="1">
      <c r="A801" s="123" t="s">
        <v>473</v>
      </c>
      <c r="B801" s="154" t="s">
        <v>337</v>
      </c>
      <c r="C801" s="102" t="s">
        <v>7</v>
      </c>
      <c r="D801" s="112">
        <v>100</v>
      </c>
      <c r="E801" s="92"/>
      <c r="F801" s="92"/>
      <c r="G801" s="112"/>
    </row>
    <row r="802" spans="1:7" s="93" customFormat="1" ht="15">
      <c r="A802" s="91"/>
      <c r="B802" s="203" t="s">
        <v>509</v>
      </c>
      <c r="C802" s="102" t="s">
        <v>7</v>
      </c>
      <c r="D802" s="125">
        <v>100</v>
      </c>
      <c r="E802" s="126">
        <v>1.6741999999999999</v>
      </c>
      <c r="F802" s="127">
        <f>E802*D802</f>
        <v>167.42</v>
      </c>
      <c r="G802" s="112"/>
    </row>
    <row r="803" spans="1:7" s="93" customFormat="1" ht="15">
      <c r="A803" s="91"/>
      <c r="B803" s="119" t="s">
        <v>516</v>
      </c>
      <c r="C803" s="140" t="s">
        <v>7</v>
      </c>
      <c r="D803" s="136">
        <v>100</v>
      </c>
      <c r="E803" s="136">
        <v>1.4558</v>
      </c>
      <c r="F803" s="127">
        <f t="shared" ref="F803" si="220">D803*E803</f>
        <v>145.57999999999998</v>
      </c>
      <c r="G803" s="112"/>
    </row>
    <row r="804" spans="1:7" s="93" customFormat="1" ht="14.25">
      <c r="A804" s="91"/>
      <c r="B804" s="222" t="s">
        <v>522</v>
      </c>
      <c r="C804" s="223"/>
      <c r="D804" s="223"/>
      <c r="E804" s="224"/>
      <c r="F804" s="92"/>
      <c r="G804" s="112"/>
    </row>
    <row r="805" spans="1:7" s="93" customFormat="1" ht="15.75">
      <c r="A805" s="91"/>
      <c r="B805" s="99" t="s">
        <v>509</v>
      </c>
      <c r="C805" s="94"/>
      <c r="D805" s="94"/>
      <c r="E805" s="94"/>
      <c r="F805" s="103">
        <f>F802+F799</f>
        <v>2176.4</v>
      </c>
      <c r="G805" s="112">
        <v>2</v>
      </c>
    </row>
    <row r="806" spans="1:7" s="93" customFormat="1" ht="15.75">
      <c r="A806" s="91"/>
      <c r="B806" s="96" t="s">
        <v>516</v>
      </c>
      <c r="C806" s="94"/>
      <c r="D806" s="94"/>
      <c r="E806" s="94"/>
      <c r="F806" s="103">
        <f>F803+F800</f>
        <v>1821.08</v>
      </c>
      <c r="G806" s="112">
        <v>1</v>
      </c>
    </row>
    <row r="807" spans="1:7" ht="14.25">
      <c r="A807" s="6" t="s">
        <v>332</v>
      </c>
      <c r="B807" s="34" t="s">
        <v>339</v>
      </c>
      <c r="C807" s="66"/>
      <c r="D807" s="64"/>
      <c r="E807" s="52"/>
      <c r="F807" s="52"/>
      <c r="G807" s="111"/>
    </row>
    <row r="808" spans="1:7" s="93" customFormat="1" ht="15">
      <c r="A808" s="91"/>
      <c r="B808" s="203" t="s">
        <v>509</v>
      </c>
      <c r="C808" s="134"/>
      <c r="D808" s="151"/>
      <c r="E808" s="92"/>
      <c r="F808" s="92"/>
      <c r="G808" s="112"/>
    </row>
    <row r="809" spans="1:7" s="93" customFormat="1" ht="14.25">
      <c r="A809" s="91"/>
      <c r="B809" s="156" t="s">
        <v>513</v>
      </c>
      <c r="C809" s="135"/>
      <c r="D809" s="157"/>
      <c r="E809" s="92"/>
      <c r="F809" s="92"/>
      <c r="G809" s="112"/>
    </row>
    <row r="810" spans="1:7" s="93" customFormat="1">
      <c r="A810" s="123" t="s">
        <v>334</v>
      </c>
      <c r="B810" s="154" t="s">
        <v>341</v>
      </c>
      <c r="C810" s="102" t="s">
        <v>7</v>
      </c>
      <c r="D810" s="112">
        <v>580</v>
      </c>
      <c r="E810" s="92"/>
      <c r="F810" s="92"/>
      <c r="G810" s="112"/>
    </row>
    <row r="811" spans="1:7" s="93" customFormat="1" ht="15">
      <c r="A811" s="91"/>
      <c r="B811" s="203" t="s">
        <v>509</v>
      </c>
      <c r="C811" s="102" t="s">
        <v>7</v>
      </c>
      <c r="D811" s="125">
        <v>580</v>
      </c>
      <c r="E811" s="126">
        <v>4.41</v>
      </c>
      <c r="F811" s="127">
        <f>E811*D811</f>
        <v>2557.8000000000002</v>
      </c>
      <c r="G811" s="112"/>
    </row>
    <row r="812" spans="1:7" s="93" customFormat="1" ht="15">
      <c r="A812" s="91"/>
      <c r="B812" s="156" t="s">
        <v>513</v>
      </c>
      <c r="C812" s="102" t="s">
        <v>7</v>
      </c>
      <c r="D812" s="125">
        <v>580</v>
      </c>
      <c r="E812" s="126">
        <v>1.3</v>
      </c>
      <c r="F812" s="129">
        <v>754</v>
      </c>
      <c r="G812" s="112"/>
    </row>
    <row r="813" spans="1:7" s="93" customFormat="1">
      <c r="A813" s="123" t="s">
        <v>336</v>
      </c>
      <c r="B813" s="154" t="s">
        <v>343</v>
      </c>
      <c r="C813" s="102" t="s">
        <v>7</v>
      </c>
      <c r="D813" s="112">
        <v>60</v>
      </c>
      <c r="E813" s="92"/>
      <c r="F813" s="92"/>
      <c r="G813" s="112"/>
    </row>
    <row r="814" spans="1:7" s="93" customFormat="1" ht="15">
      <c r="A814" s="91"/>
      <c r="B814" s="203" t="s">
        <v>509</v>
      </c>
      <c r="C814" s="102" t="s">
        <v>7</v>
      </c>
      <c r="D814" s="125">
        <v>60</v>
      </c>
      <c r="E814" s="126">
        <v>1.9160999999999999</v>
      </c>
      <c r="F814" s="127">
        <f t="shared" ref="F814" si="221">E814*D814</f>
        <v>114.96599999999999</v>
      </c>
      <c r="G814" s="112"/>
    </row>
    <row r="815" spans="1:7" s="93" customFormat="1" ht="15">
      <c r="A815" s="91"/>
      <c r="B815" s="156" t="s">
        <v>513</v>
      </c>
      <c r="C815" s="102" t="s">
        <v>7</v>
      </c>
      <c r="D815" s="125">
        <v>60</v>
      </c>
      <c r="E815" s="126">
        <v>0.6</v>
      </c>
      <c r="F815" s="129">
        <v>36</v>
      </c>
      <c r="G815" s="112"/>
    </row>
    <row r="816" spans="1:7" s="93" customFormat="1">
      <c r="A816" s="123" t="s">
        <v>474</v>
      </c>
      <c r="B816" s="154" t="s">
        <v>345</v>
      </c>
      <c r="C816" s="102" t="s">
        <v>7</v>
      </c>
      <c r="D816" s="112">
        <v>100</v>
      </c>
      <c r="E816" s="92"/>
      <c r="F816" s="92"/>
      <c r="G816" s="112"/>
    </row>
    <row r="817" spans="1:7" s="93" customFormat="1" ht="15">
      <c r="A817" s="91"/>
      <c r="B817" s="203" t="s">
        <v>509</v>
      </c>
      <c r="C817" s="102" t="s">
        <v>7</v>
      </c>
      <c r="D817" s="125">
        <v>100</v>
      </c>
      <c r="E817" s="126">
        <v>7.5949999999999998</v>
      </c>
      <c r="F817" s="127">
        <f t="shared" ref="F817" si="222">E817*D817</f>
        <v>759.5</v>
      </c>
      <c r="G817" s="112"/>
    </row>
    <row r="818" spans="1:7" s="93" customFormat="1" ht="15">
      <c r="A818" s="91"/>
      <c r="B818" s="156" t="s">
        <v>513</v>
      </c>
      <c r="C818" s="102" t="s">
        <v>7</v>
      </c>
      <c r="D818" s="125">
        <v>100</v>
      </c>
      <c r="E818" s="126">
        <v>2.1</v>
      </c>
      <c r="F818" s="129">
        <v>210</v>
      </c>
      <c r="G818" s="112"/>
    </row>
    <row r="819" spans="1:7" s="93" customFormat="1">
      <c r="A819" s="123" t="s">
        <v>475</v>
      </c>
      <c r="B819" s="165" t="s">
        <v>347</v>
      </c>
      <c r="C819" s="112" t="s">
        <v>7</v>
      </c>
      <c r="D819" s="112">
        <v>720</v>
      </c>
      <c r="E819" s="92"/>
      <c r="F819" s="92"/>
      <c r="G819" s="112"/>
    </row>
    <row r="820" spans="1:7" s="93" customFormat="1" ht="15">
      <c r="A820" s="91"/>
      <c r="B820" s="203" t="s">
        <v>509</v>
      </c>
      <c r="C820" s="157" t="s">
        <v>7</v>
      </c>
      <c r="D820" s="125">
        <v>720</v>
      </c>
      <c r="E820" s="126">
        <v>3.8955000000000002</v>
      </c>
      <c r="F820" s="127">
        <f t="shared" ref="F820" si="223">E820*D820</f>
        <v>2804.76</v>
      </c>
      <c r="G820" s="112"/>
    </row>
    <row r="821" spans="1:7" s="93" customFormat="1" ht="15">
      <c r="A821" s="91"/>
      <c r="B821" s="156" t="s">
        <v>513</v>
      </c>
      <c r="C821" s="157" t="s">
        <v>7</v>
      </c>
      <c r="D821" s="125">
        <v>720</v>
      </c>
      <c r="E821" s="126">
        <v>1.3</v>
      </c>
      <c r="F821" s="129">
        <v>936</v>
      </c>
      <c r="G821" s="112"/>
    </row>
    <row r="822" spans="1:7" s="93" customFormat="1">
      <c r="A822" s="123" t="s">
        <v>476</v>
      </c>
      <c r="B822" s="165" t="s">
        <v>349</v>
      </c>
      <c r="C822" s="112" t="s">
        <v>7</v>
      </c>
      <c r="D822" s="112">
        <v>240</v>
      </c>
      <c r="E822" s="92"/>
      <c r="F822" s="92"/>
      <c r="G822" s="112"/>
    </row>
    <row r="823" spans="1:7" s="93" customFormat="1" ht="15">
      <c r="A823" s="91"/>
      <c r="B823" s="203" t="s">
        <v>509</v>
      </c>
      <c r="C823" s="157" t="s">
        <v>7</v>
      </c>
      <c r="D823" s="125">
        <v>240</v>
      </c>
      <c r="E823" s="126">
        <v>6.2882999999999996</v>
      </c>
      <c r="F823" s="127">
        <f t="shared" ref="F823" si="224">E823*D823</f>
        <v>1509.192</v>
      </c>
      <c r="G823" s="112"/>
    </row>
    <row r="824" spans="1:7" s="93" customFormat="1" ht="15">
      <c r="A824" s="91"/>
      <c r="B824" s="156" t="s">
        <v>513</v>
      </c>
      <c r="C824" s="157" t="s">
        <v>7</v>
      </c>
      <c r="D824" s="125">
        <v>240</v>
      </c>
      <c r="E824" s="126">
        <v>2.1</v>
      </c>
      <c r="F824" s="129">
        <v>504</v>
      </c>
      <c r="G824" s="112"/>
    </row>
    <row r="825" spans="1:7" s="93" customFormat="1" ht="14.25">
      <c r="A825" s="91"/>
      <c r="B825" s="222" t="s">
        <v>522</v>
      </c>
      <c r="C825" s="223"/>
      <c r="D825" s="223"/>
      <c r="E825" s="224"/>
      <c r="F825" s="92"/>
      <c r="G825" s="112"/>
    </row>
    <row r="826" spans="1:7" s="93" customFormat="1" ht="15.75">
      <c r="A826" s="91"/>
      <c r="B826" s="99" t="s">
        <v>509</v>
      </c>
      <c r="C826" s="94"/>
      <c r="D826" s="94"/>
      <c r="E826" s="94"/>
      <c r="F826" s="103">
        <f>F823+F820+F817+F814+F811</f>
        <v>7746.2180000000008</v>
      </c>
      <c r="G826" s="112">
        <v>2</v>
      </c>
    </row>
    <row r="827" spans="1:7" s="93" customFormat="1" ht="15.75">
      <c r="A827" s="91"/>
      <c r="B827" s="97" t="s">
        <v>513</v>
      </c>
      <c r="C827" s="94"/>
      <c r="D827" s="94"/>
      <c r="E827" s="94"/>
      <c r="F827" s="103">
        <f>F824+F821+F818+F815+F812</f>
        <v>2440</v>
      </c>
      <c r="G827" s="112">
        <v>1</v>
      </c>
    </row>
    <row r="828" spans="1:7" ht="14.25">
      <c r="A828" s="6" t="s">
        <v>338</v>
      </c>
      <c r="B828" s="34" t="s">
        <v>351</v>
      </c>
      <c r="C828" s="66"/>
      <c r="D828" s="64"/>
      <c r="E828" s="52"/>
      <c r="F828" s="52"/>
      <c r="G828" s="111"/>
    </row>
    <row r="829" spans="1:7" s="93" customFormat="1" ht="15">
      <c r="A829" s="91"/>
      <c r="B829" s="203" t="s">
        <v>509</v>
      </c>
      <c r="C829" s="134"/>
      <c r="D829" s="151"/>
      <c r="E829" s="92"/>
      <c r="F829" s="92"/>
      <c r="G829" s="112"/>
    </row>
    <row r="830" spans="1:7" s="93" customFormat="1" ht="14.25">
      <c r="A830" s="91"/>
      <c r="B830" s="156" t="s">
        <v>513</v>
      </c>
      <c r="C830" s="135"/>
      <c r="D830" s="157"/>
      <c r="E830" s="92"/>
      <c r="F830" s="92"/>
      <c r="G830" s="112"/>
    </row>
    <row r="831" spans="1:7" s="93" customFormat="1" ht="14.25">
      <c r="A831" s="91"/>
      <c r="B831" s="156" t="s">
        <v>516</v>
      </c>
      <c r="C831" s="135"/>
      <c r="D831" s="157"/>
      <c r="E831" s="92"/>
      <c r="F831" s="92"/>
      <c r="G831" s="112"/>
    </row>
    <row r="832" spans="1:7" ht="38.25">
      <c r="A832" s="15" t="s">
        <v>340</v>
      </c>
      <c r="B832" s="19" t="s">
        <v>353</v>
      </c>
      <c r="C832" s="68" t="s">
        <v>7</v>
      </c>
      <c r="D832" s="69">
        <v>15000</v>
      </c>
      <c r="E832" s="52"/>
      <c r="F832" s="52"/>
      <c r="G832" s="111"/>
    </row>
    <row r="833" spans="1:7" s="93" customFormat="1" ht="15">
      <c r="A833" s="91"/>
      <c r="B833" s="203" t="s">
        <v>509</v>
      </c>
      <c r="C833" s="140" t="s">
        <v>7</v>
      </c>
      <c r="D833" s="136">
        <v>15000</v>
      </c>
      <c r="E833" s="126">
        <v>0.19600000000000001</v>
      </c>
      <c r="F833" s="127">
        <f>E833*D833</f>
        <v>2940</v>
      </c>
      <c r="G833" s="112"/>
    </row>
    <row r="834" spans="1:7" s="93" customFormat="1" ht="15">
      <c r="A834" s="91"/>
      <c r="B834" s="156" t="s">
        <v>513</v>
      </c>
      <c r="C834" s="140" t="s">
        <v>7</v>
      </c>
      <c r="D834" s="136">
        <v>15000</v>
      </c>
      <c r="E834" s="126">
        <v>8.5999999999999993E-2</v>
      </c>
      <c r="F834" s="129">
        <v>1290</v>
      </c>
      <c r="G834" s="112"/>
    </row>
    <row r="835" spans="1:7" s="93" customFormat="1" ht="15">
      <c r="A835" s="91"/>
      <c r="B835" s="156" t="s">
        <v>516</v>
      </c>
      <c r="C835" s="140" t="s">
        <v>7</v>
      </c>
      <c r="D835" s="136">
        <v>15000</v>
      </c>
      <c r="E835" s="136">
        <v>0.10249999999999999</v>
      </c>
      <c r="F835" s="127">
        <f t="shared" ref="F835" si="225">D835*E835</f>
        <v>1537.5</v>
      </c>
      <c r="G835" s="112"/>
    </row>
    <row r="836" spans="1:7" s="93" customFormat="1" ht="14.25">
      <c r="A836" s="137" t="s">
        <v>342</v>
      </c>
      <c r="B836" s="152" t="s">
        <v>355</v>
      </c>
      <c r="C836" s="140" t="s">
        <v>7</v>
      </c>
      <c r="D836" s="115">
        <v>5000</v>
      </c>
      <c r="E836" s="92"/>
      <c r="F836" s="92"/>
      <c r="G836" s="112"/>
    </row>
    <row r="837" spans="1:7" s="93" customFormat="1" ht="15">
      <c r="A837" s="91"/>
      <c r="B837" s="203" t="s">
        <v>509</v>
      </c>
      <c r="C837" s="140" t="s">
        <v>7</v>
      </c>
      <c r="D837" s="136">
        <v>5000</v>
      </c>
      <c r="E837" s="126">
        <v>9.1899999999999996E-2</v>
      </c>
      <c r="F837" s="127">
        <f t="shared" ref="F837" si="226">E837*D837</f>
        <v>459.5</v>
      </c>
      <c r="G837" s="112"/>
    </row>
    <row r="838" spans="1:7" s="93" customFormat="1" ht="15">
      <c r="A838" s="91"/>
      <c r="B838" s="156" t="s">
        <v>513</v>
      </c>
      <c r="C838" s="140" t="s">
        <v>7</v>
      </c>
      <c r="D838" s="136">
        <v>5000</v>
      </c>
      <c r="E838" s="126">
        <v>6.9000000000000006E-2</v>
      </c>
      <c r="F838" s="129">
        <v>345</v>
      </c>
      <c r="G838" s="112"/>
    </row>
    <row r="839" spans="1:7" s="93" customFormat="1" ht="15">
      <c r="A839" s="91"/>
      <c r="B839" s="156" t="s">
        <v>516</v>
      </c>
      <c r="C839" s="140" t="s">
        <v>7</v>
      </c>
      <c r="D839" s="136">
        <v>5000</v>
      </c>
      <c r="E839" s="136">
        <v>7.8100000000000003E-2</v>
      </c>
      <c r="F839" s="127">
        <f t="shared" ref="F839" si="227">D839*E839</f>
        <v>390.5</v>
      </c>
      <c r="G839" s="112"/>
    </row>
    <row r="840" spans="1:7" s="93" customFormat="1" ht="14.25">
      <c r="A840" s="137" t="s">
        <v>344</v>
      </c>
      <c r="B840" s="152" t="s">
        <v>357</v>
      </c>
      <c r="C840" s="140" t="s">
        <v>7</v>
      </c>
      <c r="D840" s="115">
        <v>2600</v>
      </c>
      <c r="E840" s="92"/>
      <c r="F840" s="92"/>
      <c r="G840" s="112"/>
    </row>
    <row r="841" spans="1:7" s="93" customFormat="1" ht="15">
      <c r="A841" s="91"/>
      <c r="B841" s="203" t="s">
        <v>509</v>
      </c>
      <c r="C841" s="140" t="s">
        <v>7</v>
      </c>
      <c r="D841" s="136">
        <v>2600</v>
      </c>
      <c r="E841" s="126">
        <v>0.30020000000000002</v>
      </c>
      <c r="F841" s="127">
        <f t="shared" ref="F841" si="228">E841*D841</f>
        <v>780.5200000000001</v>
      </c>
      <c r="G841" s="112"/>
    </row>
    <row r="842" spans="1:7" s="93" customFormat="1" ht="15">
      <c r="A842" s="91"/>
      <c r="B842" s="156" t="s">
        <v>513</v>
      </c>
      <c r="C842" s="140" t="s">
        <v>7</v>
      </c>
      <c r="D842" s="136">
        <v>2600</v>
      </c>
      <c r="E842" s="126">
        <v>0.25</v>
      </c>
      <c r="F842" s="129">
        <v>650</v>
      </c>
      <c r="G842" s="112"/>
    </row>
    <row r="843" spans="1:7" s="93" customFormat="1" ht="15">
      <c r="A843" s="91"/>
      <c r="B843" s="156" t="s">
        <v>516</v>
      </c>
      <c r="C843" s="140" t="s">
        <v>7</v>
      </c>
      <c r="D843" s="136">
        <v>2600</v>
      </c>
      <c r="E843" s="136">
        <v>0.2084</v>
      </c>
      <c r="F843" s="127">
        <f t="shared" ref="F843" si="229">D843*E843</f>
        <v>541.84</v>
      </c>
      <c r="G843" s="112"/>
    </row>
    <row r="844" spans="1:7" s="93" customFormat="1" ht="14.25">
      <c r="A844" s="137" t="s">
        <v>346</v>
      </c>
      <c r="B844" s="152" t="s">
        <v>358</v>
      </c>
      <c r="C844" s="140" t="s">
        <v>7</v>
      </c>
      <c r="D844" s="115">
        <v>2600</v>
      </c>
      <c r="E844" s="92"/>
      <c r="F844" s="92"/>
      <c r="G844" s="112"/>
    </row>
    <row r="845" spans="1:7" s="93" customFormat="1" ht="15">
      <c r="A845" s="91"/>
      <c r="B845" s="203" t="s">
        <v>509</v>
      </c>
      <c r="C845" s="140" t="s">
        <v>7</v>
      </c>
      <c r="D845" s="136">
        <v>2600</v>
      </c>
      <c r="E845" s="126">
        <v>0.40720000000000001</v>
      </c>
      <c r="F845" s="127">
        <f t="shared" ref="F845" si="230">E845*D845</f>
        <v>1058.72</v>
      </c>
      <c r="G845" s="112"/>
    </row>
    <row r="846" spans="1:7" s="93" customFormat="1" ht="15">
      <c r="A846" s="91"/>
      <c r="B846" s="156" t="s">
        <v>513</v>
      </c>
      <c r="C846" s="140" t="s">
        <v>7</v>
      </c>
      <c r="D846" s="136">
        <v>2600</v>
      </c>
      <c r="E846" s="126">
        <v>0.3024</v>
      </c>
      <c r="F846" s="129">
        <v>786.24</v>
      </c>
      <c r="G846" s="112"/>
    </row>
    <row r="847" spans="1:7" s="93" customFormat="1" ht="15">
      <c r="A847" s="91"/>
      <c r="B847" s="156" t="s">
        <v>516</v>
      </c>
      <c r="C847" s="140" t="s">
        <v>7</v>
      </c>
      <c r="D847" s="136">
        <v>2600</v>
      </c>
      <c r="E847" s="136">
        <v>0.25130000000000002</v>
      </c>
      <c r="F847" s="127">
        <f t="shared" ref="F847" si="231">D847*E847</f>
        <v>653.38000000000011</v>
      </c>
      <c r="G847" s="112"/>
    </row>
    <row r="848" spans="1:7" s="145" customFormat="1" ht="51">
      <c r="A848" s="137" t="s">
        <v>348</v>
      </c>
      <c r="B848" s="152" t="s">
        <v>359</v>
      </c>
      <c r="C848" s="140" t="s">
        <v>7</v>
      </c>
      <c r="D848" s="115">
        <v>3600</v>
      </c>
      <c r="E848" s="168"/>
      <c r="F848" s="168"/>
      <c r="G848" s="115"/>
    </row>
    <row r="849" spans="1:8" s="93" customFormat="1" ht="15">
      <c r="A849" s="91"/>
      <c r="B849" s="203" t="s">
        <v>509</v>
      </c>
      <c r="C849" s="140" t="s">
        <v>7</v>
      </c>
      <c r="D849" s="136">
        <v>3600</v>
      </c>
      <c r="E849" s="169">
        <v>0.34749999999999998</v>
      </c>
      <c r="F849" s="127">
        <f t="shared" ref="F849" si="232">E849*D849</f>
        <v>1251</v>
      </c>
      <c r="G849" s="112"/>
    </row>
    <row r="850" spans="1:8" s="93" customFormat="1" ht="15">
      <c r="A850" s="91"/>
      <c r="B850" s="156" t="s">
        <v>513</v>
      </c>
      <c r="C850" s="140" t="s">
        <v>7</v>
      </c>
      <c r="D850" s="136">
        <v>3600</v>
      </c>
      <c r="E850" s="169">
        <v>0.184</v>
      </c>
      <c r="F850" s="170">
        <v>662.4</v>
      </c>
      <c r="G850" s="112"/>
    </row>
    <row r="851" spans="1:8" s="93" customFormat="1" ht="15">
      <c r="A851" s="91"/>
      <c r="B851" s="156" t="s">
        <v>516</v>
      </c>
      <c r="C851" s="140" t="s">
        <v>7</v>
      </c>
      <c r="D851" s="136">
        <v>3600</v>
      </c>
      <c r="E851" s="136">
        <v>0.38940000000000002</v>
      </c>
      <c r="F851" s="127">
        <f t="shared" ref="F851" si="233">D851*E851</f>
        <v>1401.8400000000001</v>
      </c>
      <c r="G851" s="112"/>
    </row>
    <row r="852" spans="1:8" s="145" customFormat="1" ht="51">
      <c r="A852" s="137" t="s">
        <v>494</v>
      </c>
      <c r="B852" s="152" t="s">
        <v>491</v>
      </c>
      <c r="C852" s="140" t="s">
        <v>7</v>
      </c>
      <c r="D852" s="115">
        <v>3600</v>
      </c>
      <c r="E852" s="168"/>
      <c r="F852" s="168"/>
      <c r="G852" s="115"/>
    </row>
    <row r="853" spans="1:8" s="93" customFormat="1" ht="15">
      <c r="A853" s="91"/>
      <c r="B853" s="203" t="s">
        <v>509</v>
      </c>
      <c r="C853" s="140" t="s">
        <v>7</v>
      </c>
      <c r="D853" s="136">
        <v>3600</v>
      </c>
      <c r="E853" s="169">
        <v>0.29399999999999998</v>
      </c>
      <c r="F853" s="127">
        <f t="shared" ref="F853" si="234">E853*D853</f>
        <v>1058.3999999999999</v>
      </c>
      <c r="G853" s="112"/>
    </row>
    <row r="854" spans="1:8" s="93" customFormat="1" ht="15">
      <c r="A854" s="91"/>
      <c r="B854" s="156" t="s">
        <v>513</v>
      </c>
      <c r="C854" s="140" t="s">
        <v>7</v>
      </c>
      <c r="D854" s="136">
        <v>3600</v>
      </c>
      <c r="E854" s="169">
        <v>0.16</v>
      </c>
      <c r="F854" s="170">
        <v>576</v>
      </c>
      <c r="G854" s="112"/>
    </row>
    <row r="855" spans="1:8" s="93" customFormat="1" ht="15">
      <c r="A855" s="91"/>
      <c r="B855" s="156" t="s">
        <v>516</v>
      </c>
      <c r="C855" s="140" t="s">
        <v>7</v>
      </c>
      <c r="D855" s="136">
        <v>3600</v>
      </c>
      <c r="E855" s="169">
        <v>0.36849999999999999</v>
      </c>
      <c r="F855" s="131">
        <f t="shared" ref="F855" si="235">D855*E855</f>
        <v>1326.6</v>
      </c>
      <c r="G855" s="112"/>
    </row>
    <row r="856" spans="1:8" s="93" customFormat="1" ht="14.25">
      <c r="A856" s="91"/>
      <c r="B856" s="222" t="s">
        <v>522</v>
      </c>
      <c r="C856" s="223"/>
      <c r="D856" s="223"/>
      <c r="E856" s="224"/>
      <c r="F856" s="92"/>
      <c r="G856" s="112"/>
    </row>
    <row r="857" spans="1:8" s="93" customFormat="1" ht="15.75">
      <c r="A857" s="91"/>
      <c r="B857" s="99" t="s">
        <v>509</v>
      </c>
      <c r="C857" s="94"/>
      <c r="D857" s="94"/>
      <c r="E857" s="94"/>
      <c r="F857" s="103">
        <f>F853+F849+F845+F841+F837+F833</f>
        <v>7548.14</v>
      </c>
      <c r="G857" s="112">
        <v>3</v>
      </c>
      <c r="H857" s="84"/>
    </row>
    <row r="858" spans="1:8" s="93" customFormat="1" ht="15.75">
      <c r="A858" s="91"/>
      <c r="B858" s="97" t="s">
        <v>513</v>
      </c>
      <c r="C858" s="94"/>
      <c r="D858" s="94"/>
      <c r="E858" s="94"/>
      <c r="F858" s="103">
        <f>F854+F850+F846+F842+F838+F834</f>
        <v>4309.6400000000003</v>
      </c>
      <c r="G858" s="112">
        <v>1</v>
      </c>
      <c r="H858" s="117"/>
    </row>
    <row r="859" spans="1:8" s="93" customFormat="1" ht="15.75">
      <c r="A859" s="91"/>
      <c r="B859" s="97" t="s">
        <v>516</v>
      </c>
      <c r="C859" s="94"/>
      <c r="D859" s="94"/>
      <c r="E859" s="94"/>
      <c r="F859" s="103">
        <f>F855+F851+F847+F843+F839+F835</f>
        <v>5851.66</v>
      </c>
      <c r="G859" s="112">
        <v>2</v>
      </c>
      <c r="H859" s="84"/>
    </row>
    <row r="860" spans="1:8" s="60" customFormat="1">
      <c r="A860" s="56"/>
      <c r="B860" s="56" t="s">
        <v>360</v>
      </c>
      <c r="C860" s="56"/>
      <c r="D860" s="56"/>
      <c r="E860" s="59"/>
      <c r="F860" s="59"/>
      <c r="G860" s="113"/>
      <c r="H860" s="148"/>
    </row>
    <row r="861" spans="1:8" s="27" customFormat="1" ht="14.25">
      <c r="A861" s="39" t="s">
        <v>350</v>
      </c>
      <c r="B861" s="18" t="s">
        <v>362</v>
      </c>
      <c r="C861" s="17"/>
      <c r="D861" s="79"/>
      <c r="E861" s="53"/>
      <c r="F861" s="53"/>
      <c r="G861" s="113"/>
      <c r="H861" s="145"/>
    </row>
    <row r="862" spans="1:8" s="93" customFormat="1" ht="15">
      <c r="A862" s="91"/>
      <c r="B862" s="203" t="s">
        <v>509</v>
      </c>
      <c r="C862" s="134"/>
      <c r="D862" s="151"/>
      <c r="E862" s="92"/>
      <c r="F862" s="92"/>
      <c r="G862" s="112"/>
    </row>
    <row r="863" spans="1:8" s="93" customFormat="1" ht="14.25">
      <c r="A863" s="204" t="s">
        <v>352</v>
      </c>
      <c r="B863" s="174" t="s">
        <v>364</v>
      </c>
      <c r="C863" s="102" t="s">
        <v>7</v>
      </c>
      <c r="D863" s="112">
        <v>400</v>
      </c>
      <c r="E863" s="92"/>
      <c r="F863" s="92"/>
      <c r="G863" s="112"/>
    </row>
    <row r="864" spans="1:8" s="93" customFormat="1" ht="15">
      <c r="A864" s="91"/>
      <c r="B864" s="203" t="s">
        <v>509</v>
      </c>
      <c r="C864" s="102" t="s">
        <v>7</v>
      </c>
      <c r="D864" s="125">
        <v>400</v>
      </c>
      <c r="E864" s="126">
        <v>0.56069999999999998</v>
      </c>
      <c r="F864" s="127">
        <f>E864*D864</f>
        <v>224.28</v>
      </c>
      <c r="G864" s="112"/>
    </row>
    <row r="865" spans="1:7" s="93" customFormat="1" ht="14.25">
      <c r="A865" s="204" t="s">
        <v>354</v>
      </c>
      <c r="B865" s="174" t="s">
        <v>366</v>
      </c>
      <c r="C865" s="102" t="s">
        <v>7</v>
      </c>
      <c r="D865" s="112">
        <v>400</v>
      </c>
      <c r="E865" s="92"/>
      <c r="F865" s="92"/>
      <c r="G865" s="112"/>
    </row>
    <row r="866" spans="1:7" s="93" customFormat="1" ht="15">
      <c r="A866" s="91"/>
      <c r="B866" s="203" t="s">
        <v>509</v>
      </c>
      <c r="C866" s="102" t="s">
        <v>7</v>
      </c>
      <c r="D866" s="125">
        <v>400</v>
      </c>
      <c r="E866" s="126">
        <v>0.51990000000000003</v>
      </c>
      <c r="F866" s="127">
        <f t="shared" ref="F866" si="236">E866*D866</f>
        <v>207.96</v>
      </c>
      <c r="G866" s="112"/>
    </row>
    <row r="867" spans="1:7" s="93" customFormat="1" ht="14.25">
      <c r="A867" s="204" t="s">
        <v>356</v>
      </c>
      <c r="B867" s="174" t="s">
        <v>368</v>
      </c>
      <c r="C867" s="102" t="s">
        <v>7</v>
      </c>
      <c r="D867" s="112">
        <v>400</v>
      </c>
      <c r="E867" s="92"/>
      <c r="F867" s="92"/>
      <c r="G867" s="112"/>
    </row>
    <row r="868" spans="1:7" s="93" customFormat="1" ht="15">
      <c r="A868" s="91"/>
      <c r="B868" s="203" t="s">
        <v>509</v>
      </c>
      <c r="C868" s="102" t="s">
        <v>7</v>
      </c>
      <c r="D868" s="125">
        <v>400</v>
      </c>
      <c r="E868" s="126">
        <v>0.51990000000000003</v>
      </c>
      <c r="F868" s="127">
        <f t="shared" ref="F868" si="237">E868*D868</f>
        <v>207.96</v>
      </c>
      <c r="G868" s="112"/>
    </row>
    <row r="869" spans="1:7" s="93" customFormat="1" ht="14.25">
      <c r="A869" s="91"/>
      <c r="B869" s="222" t="s">
        <v>522</v>
      </c>
      <c r="C869" s="223"/>
      <c r="D869" s="223"/>
      <c r="E869" s="224"/>
      <c r="F869" s="92"/>
      <c r="G869" s="112"/>
    </row>
    <row r="870" spans="1:7" s="93" customFormat="1" ht="15.75">
      <c r="A870" s="91"/>
      <c r="B870" s="99" t="s">
        <v>509</v>
      </c>
      <c r="C870" s="94"/>
      <c r="D870" s="94"/>
      <c r="E870" s="94"/>
      <c r="F870" s="103">
        <f>F868+F866+F864</f>
        <v>640.20000000000005</v>
      </c>
      <c r="G870" s="112">
        <v>1</v>
      </c>
    </row>
    <row r="871" spans="1:7" ht="14.25">
      <c r="A871" s="6" t="s">
        <v>361</v>
      </c>
      <c r="B871" s="32" t="s">
        <v>370</v>
      </c>
      <c r="C871" s="63"/>
      <c r="D871" s="64"/>
      <c r="E871" s="52"/>
      <c r="F871" s="52"/>
      <c r="G871" s="111"/>
    </row>
    <row r="872" spans="1:7" s="93" customFormat="1" ht="14.25">
      <c r="A872" s="91"/>
      <c r="B872" s="156" t="s">
        <v>513</v>
      </c>
      <c r="C872" s="135"/>
      <c r="D872" s="157"/>
      <c r="E872" s="92"/>
      <c r="F872" s="92"/>
      <c r="G872" s="112"/>
    </row>
    <row r="873" spans="1:7" s="93" customFormat="1" ht="14.25">
      <c r="A873" s="123" t="s">
        <v>363</v>
      </c>
      <c r="B873" s="165" t="s">
        <v>372</v>
      </c>
      <c r="C873" s="102" t="s">
        <v>7</v>
      </c>
      <c r="D873" s="112">
        <v>200</v>
      </c>
      <c r="E873" s="92"/>
      <c r="F873" s="92"/>
      <c r="G873" s="112"/>
    </row>
    <row r="874" spans="1:7" s="93" customFormat="1" ht="15">
      <c r="A874" s="91"/>
      <c r="B874" s="156" t="s">
        <v>513</v>
      </c>
      <c r="C874" s="102" t="s">
        <v>7</v>
      </c>
      <c r="D874" s="125">
        <v>200</v>
      </c>
      <c r="E874" s="128">
        <v>1</v>
      </c>
      <c r="F874" s="127">
        <v>200</v>
      </c>
      <c r="G874" s="112"/>
    </row>
    <row r="875" spans="1:7" s="93" customFormat="1" ht="15">
      <c r="A875" s="123" t="s">
        <v>365</v>
      </c>
      <c r="B875" s="165" t="s">
        <v>374</v>
      </c>
      <c r="C875" s="102" t="s">
        <v>7</v>
      </c>
      <c r="D875" s="112">
        <v>200</v>
      </c>
      <c r="E875" s="128"/>
      <c r="F875" s="127"/>
      <c r="G875" s="112"/>
    </row>
    <row r="876" spans="1:7" s="93" customFormat="1" ht="15">
      <c r="A876" s="91"/>
      <c r="B876" s="156" t="s">
        <v>513</v>
      </c>
      <c r="C876" s="102" t="s">
        <v>7</v>
      </c>
      <c r="D876" s="125">
        <v>200</v>
      </c>
      <c r="E876" s="128">
        <v>1</v>
      </c>
      <c r="F876" s="127">
        <v>200</v>
      </c>
      <c r="G876" s="112"/>
    </row>
    <row r="877" spans="1:7" s="93" customFormat="1" ht="15">
      <c r="A877" s="123" t="s">
        <v>367</v>
      </c>
      <c r="B877" s="165" t="s">
        <v>376</v>
      </c>
      <c r="C877" s="102" t="s">
        <v>7</v>
      </c>
      <c r="D877" s="112">
        <v>200</v>
      </c>
      <c r="E877" s="128"/>
      <c r="F877" s="127"/>
      <c r="G877" s="112"/>
    </row>
    <row r="878" spans="1:7" s="93" customFormat="1" ht="15">
      <c r="A878" s="91"/>
      <c r="B878" s="156" t="s">
        <v>513</v>
      </c>
      <c r="C878" s="102" t="s">
        <v>7</v>
      </c>
      <c r="D878" s="125">
        <v>200</v>
      </c>
      <c r="E878" s="128">
        <v>1</v>
      </c>
      <c r="F878" s="127">
        <v>200</v>
      </c>
      <c r="G878" s="112"/>
    </row>
    <row r="879" spans="1:7" s="93" customFormat="1" ht="15">
      <c r="A879" s="123" t="s">
        <v>477</v>
      </c>
      <c r="B879" s="165" t="s">
        <v>378</v>
      </c>
      <c r="C879" s="102" t="s">
        <v>7</v>
      </c>
      <c r="D879" s="112">
        <v>200</v>
      </c>
      <c r="E879" s="128"/>
      <c r="F879" s="127"/>
      <c r="G879" s="112"/>
    </row>
    <row r="880" spans="1:7" s="93" customFormat="1" ht="15">
      <c r="A880" s="91"/>
      <c r="B880" s="156" t="s">
        <v>513</v>
      </c>
      <c r="C880" s="102" t="s">
        <v>7</v>
      </c>
      <c r="D880" s="125">
        <v>200</v>
      </c>
      <c r="E880" s="128">
        <v>1</v>
      </c>
      <c r="F880" s="127">
        <v>200</v>
      </c>
      <c r="G880" s="112"/>
    </row>
    <row r="881" spans="1:7" s="93" customFormat="1" ht="15">
      <c r="A881" s="123" t="s">
        <v>478</v>
      </c>
      <c r="B881" s="165" t="s">
        <v>380</v>
      </c>
      <c r="C881" s="102" t="s">
        <v>7</v>
      </c>
      <c r="D881" s="112">
        <v>200</v>
      </c>
      <c r="E881" s="128"/>
      <c r="F881" s="127"/>
      <c r="G881" s="112"/>
    </row>
    <row r="882" spans="1:7" s="93" customFormat="1" ht="15">
      <c r="A882" s="91"/>
      <c r="B882" s="156" t="s">
        <v>513</v>
      </c>
      <c r="C882" s="102" t="s">
        <v>7</v>
      </c>
      <c r="D882" s="125">
        <v>200</v>
      </c>
      <c r="E882" s="128">
        <v>1</v>
      </c>
      <c r="F882" s="127">
        <v>200</v>
      </c>
      <c r="G882" s="112"/>
    </row>
    <row r="883" spans="1:7" s="93" customFormat="1" ht="14.25">
      <c r="A883" s="91"/>
      <c r="B883" s="222" t="s">
        <v>522</v>
      </c>
      <c r="C883" s="223"/>
      <c r="D883" s="223"/>
      <c r="E883" s="224"/>
      <c r="F883" s="92"/>
      <c r="G883" s="112"/>
    </row>
    <row r="884" spans="1:7" s="93" customFormat="1" ht="15.75">
      <c r="A884" s="91"/>
      <c r="B884" s="97" t="s">
        <v>513</v>
      </c>
      <c r="C884" s="94"/>
      <c r="D884" s="94"/>
      <c r="E884" s="94"/>
      <c r="F884" s="103">
        <f>F882+F880+F878+F876+F874</f>
        <v>1000</v>
      </c>
      <c r="G884" s="112">
        <v>1</v>
      </c>
    </row>
    <row r="885" spans="1:7" ht="14.25">
      <c r="A885" s="39" t="s">
        <v>369</v>
      </c>
      <c r="B885" s="18" t="s">
        <v>382</v>
      </c>
      <c r="C885" s="64"/>
      <c r="D885" s="64"/>
      <c r="E885" s="52"/>
      <c r="F885" s="52"/>
      <c r="G885" s="111"/>
    </row>
    <row r="886" spans="1:7" s="93" customFormat="1" ht="14.25">
      <c r="A886" s="205"/>
      <c r="B886" s="206" t="s">
        <v>500</v>
      </c>
      <c r="C886" s="112"/>
      <c r="D886" s="205"/>
      <c r="E886" s="92"/>
      <c r="F886" s="92"/>
      <c r="G886" s="112"/>
    </row>
    <row r="887" spans="1:7" s="93" customFormat="1" ht="15">
      <c r="A887" s="91"/>
      <c r="B887" s="203" t="s">
        <v>509</v>
      </c>
      <c r="C887" s="134"/>
      <c r="D887" s="151"/>
      <c r="E887" s="92"/>
      <c r="F887" s="92"/>
      <c r="G887" s="112"/>
    </row>
    <row r="888" spans="1:7" s="93" customFormat="1" ht="15">
      <c r="A888" s="91"/>
      <c r="B888" s="203" t="s">
        <v>511</v>
      </c>
      <c r="C888" s="134"/>
      <c r="D888" s="151"/>
      <c r="E888" s="92"/>
      <c r="F888" s="92"/>
      <c r="G888" s="112"/>
    </row>
    <row r="889" spans="1:7" s="93" customFormat="1" ht="14.25">
      <c r="A889" s="91"/>
      <c r="B889" s="156" t="s">
        <v>513</v>
      </c>
      <c r="C889" s="135"/>
      <c r="D889" s="157"/>
      <c r="E889" s="92"/>
      <c r="F889" s="92"/>
      <c r="G889" s="112"/>
    </row>
    <row r="890" spans="1:7" s="93" customFormat="1" ht="14.25">
      <c r="A890" s="91"/>
      <c r="B890" s="156" t="s">
        <v>514</v>
      </c>
      <c r="C890" s="135"/>
      <c r="D890" s="157"/>
      <c r="E890" s="92"/>
      <c r="F890" s="92"/>
      <c r="G890" s="112"/>
    </row>
    <row r="891" spans="1:7" s="93" customFormat="1" ht="38.25">
      <c r="A891" s="179" t="s">
        <v>371</v>
      </c>
      <c r="B891" s="165" t="s">
        <v>384</v>
      </c>
      <c r="C891" s="102" t="s">
        <v>7</v>
      </c>
      <c r="D891" s="112">
        <v>100</v>
      </c>
      <c r="E891" s="92"/>
      <c r="F891" s="92"/>
      <c r="G891" s="112"/>
    </row>
    <row r="892" spans="1:7" s="93" customFormat="1" ht="15">
      <c r="A892" s="205"/>
      <c r="B892" s="206" t="s">
        <v>500</v>
      </c>
      <c r="C892" s="102" t="s">
        <v>7</v>
      </c>
      <c r="D892" s="151">
        <v>100</v>
      </c>
      <c r="E892" s="126">
        <v>2.5099999999999998</v>
      </c>
      <c r="F892" s="127">
        <f>SUM(E892*D892)</f>
        <v>250.99999999999997</v>
      </c>
      <c r="G892" s="112"/>
    </row>
    <row r="893" spans="1:7" s="93" customFormat="1" ht="15">
      <c r="A893" s="91"/>
      <c r="B893" s="203" t="s">
        <v>509</v>
      </c>
      <c r="C893" s="102" t="s">
        <v>7</v>
      </c>
      <c r="D893" s="125">
        <v>100</v>
      </c>
      <c r="E893" s="126">
        <v>3.3664999999999998</v>
      </c>
      <c r="F893" s="127">
        <f>E893*D893</f>
        <v>336.65</v>
      </c>
      <c r="G893" s="112"/>
    </row>
    <row r="894" spans="1:7" s="93" customFormat="1" ht="15">
      <c r="A894" s="91"/>
      <c r="B894" s="203" t="s">
        <v>511</v>
      </c>
      <c r="C894" s="102" t="s">
        <v>7</v>
      </c>
      <c r="D894" s="125">
        <v>100</v>
      </c>
      <c r="E894" s="126">
        <v>2.88</v>
      </c>
      <c r="F894" s="127">
        <f>D894*E894</f>
        <v>288</v>
      </c>
      <c r="G894" s="112"/>
    </row>
    <row r="895" spans="1:7" s="93" customFormat="1" ht="15">
      <c r="A895" s="91"/>
      <c r="B895" s="156" t="s">
        <v>513</v>
      </c>
      <c r="C895" s="102" t="s">
        <v>7</v>
      </c>
      <c r="D895" s="125">
        <v>100</v>
      </c>
      <c r="E895" s="128">
        <v>2</v>
      </c>
      <c r="F895" s="127">
        <v>200</v>
      </c>
      <c r="G895" s="112"/>
    </row>
    <row r="896" spans="1:7" s="93" customFormat="1" ht="15">
      <c r="A896" s="91"/>
      <c r="B896" s="156" t="s">
        <v>514</v>
      </c>
      <c r="C896" s="102" t="s">
        <v>7</v>
      </c>
      <c r="D896" s="125">
        <v>100</v>
      </c>
      <c r="E896" s="126">
        <v>2.1</v>
      </c>
      <c r="F896" s="127">
        <f>D896*E896</f>
        <v>210</v>
      </c>
      <c r="G896" s="112"/>
    </row>
    <row r="897" spans="1:7" s="93" customFormat="1" ht="38.25">
      <c r="A897" s="179" t="s">
        <v>373</v>
      </c>
      <c r="B897" s="165" t="s">
        <v>386</v>
      </c>
      <c r="C897" s="102" t="s">
        <v>7</v>
      </c>
      <c r="D897" s="112">
        <v>2400</v>
      </c>
      <c r="E897" s="92"/>
      <c r="F897" s="92"/>
      <c r="G897" s="112"/>
    </row>
    <row r="898" spans="1:7" s="93" customFormat="1" ht="15">
      <c r="A898" s="205"/>
      <c r="B898" s="206" t="s">
        <v>500</v>
      </c>
      <c r="C898" s="102" t="s">
        <v>7</v>
      </c>
      <c r="D898" s="151">
        <v>2400</v>
      </c>
      <c r="E898" s="126">
        <v>2.5499999999999998</v>
      </c>
      <c r="F898" s="127">
        <f t="shared" ref="F898" si="238">SUM(E898*D898)</f>
        <v>6120</v>
      </c>
      <c r="G898" s="112"/>
    </row>
    <row r="899" spans="1:7" s="93" customFormat="1" ht="15">
      <c r="A899" s="91"/>
      <c r="B899" s="203" t="s">
        <v>509</v>
      </c>
      <c r="C899" s="102" t="s">
        <v>7</v>
      </c>
      <c r="D899" s="125">
        <v>2400</v>
      </c>
      <c r="E899" s="126">
        <v>3.3664999999999998</v>
      </c>
      <c r="F899" s="127">
        <f t="shared" ref="F899" si="239">E899*D899</f>
        <v>8079.5999999999995</v>
      </c>
      <c r="G899" s="112"/>
    </row>
    <row r="900" spans="1:7" s="93" customFormat="1" ht="15">
      <c r="A900" s="91"/>
      <c r="B900" s="203" t="s">
        <v>511</v>
      </c>
      <c r="C900" s="102" t="s">
        <v>7</v>
      </c>
      <c r="D900" s="125">
        <v>2400</v>
      </c>
      <c r="E900" s="126">
        <v>2.88</v>
      </c>
      <c r="F900" s="127">
        <f t="shared" ref="F900" si="240">D900*E900</f>
        <v>6912</v>
      </c>
      <c r="G900" s="112"/>
    </row>
    <row r="901" spans="1:7" s="93" customFormat="1" ht="15">
      <c r="A901" s="91"/>
      <c r="B901" s="156" t="s">
        <v>513</v>
      </c>
      <c r="C901" s="102" t="s">
        <v>7</v>
      </c>
      <c r="D901" s="125">
        <v>2400</v>
      </c>
      <c r="E901" s="128">
        <v>2</v>
      </c>
      <c r="F901" s="127">
        <v>4800</v>
      </c>
      <c r="G901" s="112"/>
    </row>
    <row r="902" spans="1:7" s="93" customFormat="1" ht="15">
      <c r="A902" s="91"/>
      <c r="B902" s="156" t="s">
        <v>514</v>
      </c>
      <c r="C902" s="102" t="s">
        <v>7</v>
      </c>
      <c r="D902" s="125">
        <v>2400</v>
      </c>
      <c r="E902" s="126">
        <v>2.1</v>
      </c>
      <c r="F902" s="127">
        <f t="shared" ref="F902" si="241">D902*E902</f>
        <v>5040</v>
      </c>
      <c r="G902" s="112"/>
    </row>
    <row r="903" spans="1:7" s="93" customFormat="1" ht="38.25">
      <c r="A903" s="179" t="s">
        <v>375</v>
      </c>
      <c r="B903" s="165" t="s">
        <v>388</v>
      </c>
      <c r="C903" s="102" t="s">
        <v>7</v>
      </c>
      <c r="D903" s="112">
        <v>2000</v>
      </c>
      <c r="E903" s="92"/>
      <c r="F903" s="92"/>
      <c r="G903" s="112"/>
    </row>
    <row r="904" spans="1:7" s="93" customFormat="1" ht="15">
      <c r="A904" s="205"/>
      <c r="B904" s="206" t="s">
        <v>500</v>
      </c>
      <c r="C904" s="102" t="s">
        <v>7</v>
      </c>
      <c r="D904" s="151">
        <v>2000</v>
      </c>
      <c r="E904" s="126">
        <v>2.4300000000000002</v>
      </c>
      <c r="F904" s="127">
        <f t="shared" ref="F904" si="242">SUM(E904*D904)</f>
        <v>4860</v>
      </c>
      <c r="G904" s="112"/>
    </row>
    <row r="905" spans="1:7" s="93" customFormat="1" ht="15">
      <c r="A905" s="91"/>
      <c r="B905" s="203" t="s">
        <v>509</v>
      </c>
      <c r="C905" s="102" t="s">
        <v>7</v>
      </c>
      <c r="D905" s="125">
        <v>2000</v>
      </c>
      <c r="E905" s="126">
        <v>3.3664999999999998</v>
      </c>
      <c r="F905" s="127">
        <f t="shared" ref="F905" si="243">E905*D905</f>
        <v>6733</v>
      </c>
      <c r="G905" s="112"/>
    </row>
    <row r="906" spans="1:7" s="93" customFormat="1" ht="15">
      <c r="A906" s="91"/>
      <c r="B906" s="203" t="s">
        <v>511</v>
      </c>
      <c r="C906" s="102" t="s">
        <v>7</v>
      </c>
      <c r="D906" s="125">
        <v>2000</v>
      </c>
      <c r="E906" s="126">
        <v>2.76</v>
      </c>
      <c r="F906" s="127">
        <f t="shared" ref="F906" si="244">D906*E906</f>
        <v>5520</v>
      </c>
      <c r="G906" s="112"/>
    </row>
    <row r="907" spans="1:7" s="93" customFormat="1" ht="15">
      <c r="A907" s="91"/>
      <c r="B907" s="156" t="s">
        <v>513</v>
      </c>
      <c r="C907" s="102" t="s">
        <v>7</v>
      </c>
      <c r="D907" s="125">
        <v>2000</v>
      </c>
      <c r="E907" s="128">
        <v>2.2000000000000002</v>
      </c>
      <c r="F907" s="127">
        <v>4400</v>
      </c>
      <c r="G907" s="112"/>
    </row>
    <row r="908" spans="1:7" s="93" customFormat="1" ht="15">
      <c r="A908" s="91"/>
      <c r="B908" s="156" t="s">
        <v>514</v>
      </c>
      <c r="C908" s="102" t="s">
        <v>7</v>
      </c>
      <c r="D908" s="125">
        <v>2000</v>
      </c>
      <c r="E908" s="126">
        <v>2.1</v>
      </c>
      <c r="F908" s="127">
        <f t="shared" ref="F908" si="245">D908*E908</f>
        <v>4200</v>
      </c>
      <c r="G908" s="112"/>
    </row>
    <row r="909" spans="1:7" s="93" customFormat="1" ht="38.25">
      <c r="A909" s="179" t="s">
        <v>377</v>
      </c>
      <c r="B909" s="165" t="s">
        <v>390</v>
      </c>
      <c r="C909" s="102" t="s">
        <v>7</v>
      </c>
      <c r="D909" s="112">
        <v>2000</v>
      </c>
      <c r="E909" s="92"/>
      <c r="F909" s="92"/>
      <c r="G909" s="112"/>
    </row>
    <row r="910" spans="1:7" s="93" customFormat="1" ht="15">
      <c r="A910" s="205"/>
      <c r="B910" s="206" t="s">
        <v>500</v>
      </c>
      <c r="C910" s="102" t="s">
        <v>7</v>
      </c>
      <c r="D910" s="151">
        <v>2000</v>
      </c>
      <c r="E910" s="126">
        <v>2.65</v>
      </c>
      <c r="F910" s="127">
        <f t="shared" ref="F910" si="246">SUM(E910*D910)</f>
        <v>5300</v>
      </c>
      <c r="G910" s="112"/>
    </row>
    <row r="911" spans="1:7" s="93" customFormat="1" ht="15">
      <c r="A911" s="91"/>
      <c r="B911" s="203" t="s">
        <v>509</v>
      </c>
      <c r="C911" s="102" t="s">
        <v>7</v>
      </c>
      <c r="D911" s="125">
        <v>2000</v>
      </c>
      <c r="E911" s="126">
        <v>3.3664999999999998</v>
      </c>
      <c r="F911" s="127">
        <f t="shared" ref="F911" si="247">E911*D911</f>
        <v>6733</v>
      </c>
      <c r="G911" s="112"/>
    </row>
    <row r="912" spans="1:7" s="93" customFormat="1" ht="15">
      <c r="A912" s="91"/>
      <c r="B912" s="203" t="s">
        <v>511</v>
      </c>
      <c r="C912" s="102" t="s">
        <v>7</v>
      </c>
      <c r="D912" s="125">
        <v>2000</v>
      </c>
      <c r="E912" s="126">
        <v>3.06</v>
      </c>
      <c r="F912" s="127">
        <f t="shared" ref="F912" si="248">D912*E912</f>
        <v>6120</v>
      </c>
      <c r="G912" s="112"/>
    </row>
    <row r="913" spans="1:7" s="93" customFormat="1" ht="15">
      <c r="A913" s="91"/>
      <c r="B913" s="156" t="s">
        <v>513</v>
      </c>
      <c r="C913" s="102" t="s">
        <v>7</v>
      </c>
      <c r="D913" s="125">
        <v>2000</v>
      </c>
      <c r="E913" s="128">
        <v>2.2999999999999998</v>
      </c>
      <c r="F913" s="127">
        <v>4600</v>
      </c>
      <c r="G913" s="112"/>
    </row>
    <row r="914" spans="1:7" s="93" customFormat="1" ht="15">
      <c r="A914" s="91"/>
      <c r="B914" s="156" t="s">
        <v>514</v>
      </c>
      <c r="C914" s="102" t="s">
        <v>7</v>
      </c>
      <c r="D914" s="125">
        <v>2000</v>
      </c>
      <c r="E914" s="126">
        <v>2.38</v>
      </c>
      <c r="F914" s="127">
        <f t="shared" ref="F914" si="249">D914*E914</f>
        <v>4760</v>
      </c>
      <c r="G914" s="112"/>
    </row>
    <row r="915" spans="1:7" s="93" customFormat="1" ht="38.25">
      <c r="A915" s="179" t="s">
        <v>379</v>
      </c>
      <c r="B915" s="165" t="s">
        <v>392</v>
      </c>
      <c r="C915" s="102" t="s">
        <v>7</v>
      </c>
      <c r="D915" s="112">
        <v>2000</v>
      </c>
      <c r="E915" s="92"/>
      <c r="F915" s="92"/>
      <c r="G915" s="112"/>
    </row>
    <row r="916" spans="1:7" s="93" customFormat="1" ht="15">
      <c r="A916" s="205"/>
      <c r="B916" s="206" t="s">
        <v>500</v>
      </c>
      <c r="C916" s="102" t="s">
        <v>7</v>
      </c>
      <c r="D916" s="151">
        <v>2000</v>
      </c>
      <c r="E916" s="126">
        <v>2.68</v>
      </c>
      <c r="F916" s="127">
        <f t="shared" ref="F916" si="250">SUM(E916*D916)</f>
        <v>5360</v>
      </c>
      <c r="G916" s="112"/>
    </row>
    <row r="917" spans="1:7" s="93" customFormat="1" ht="15">
      <c r="A917" s="91"/>
      <c r="B917" s="203" t="s">
        <v>509</v>
      </c>
      <c r="C917" s="102" t="s">
        <v>7</v>
      </c>
      <c r="D917" s="125">
        <v>2000</v>
      </c>
      <c r="E917" s="126">
        <v>3.8153000000000001</v>
      </c>
      <c r="F917" s="127">
        <f t="shared" ref="F917" si="251">E917*D917</f>
        <v>7630.6</v>
      </c>
      <c r="G917" s="112"/>
    </row>
    <row r="918" spans="1:7" s="93" customFormat="1" ht="15">
      <c r="A918" s="91"/>
      <c r="B918" s="203" t="s">
        <v>511</v>
      </c>
      <c r="C918" s="102" t="s">
        <v>7</v>
      </c>
      <c r="D918" s="125">
        <v>2000</v>
      </c>
      <c r="E918" s="126">
        <v>3.19</v>
      </c>
      <c r="F918" s="127">
        <f t="shared" ref="F918" si="252">D918*E918</f>
        <v>6380</v>
      </c>
      <c r="G918" s="112"/>
    </row>
    <row r="919" spans="1:7" s="93" customFormat="1" ht="15">
      <c r="A919" s="91"/>
      <c r="B919" s="156" t="s">
        <v>513</v>
      </c>
      <c r="C919" s="102" t="s">
        <v>7</v>
      </c>
      <c r="D919" s="125">
        <v>2000</v>
      </c>
      <c r="E919" s="128">
        <v>2</v>
      </c>
      <c r="F919" s="127">
        <v>4000</v>
      </c>
      <c r="G919" s="112"/>
    </row>
    <row r="920" spans="1:7" s="93" customFormat="1" ht="15">
      <c r="A920" s="91"/>
      <c r="B920" s="156" t="s">
        <v>514</v>
      </c>
      <c r="C920" s="102" t="s">
        <v>7</v>
      </c>
      <c r="D920" s="125">
        <v>2000</v>
      </c>
      <c r="E920" s="126">
        <v>2.38</v>
      </c>
      <c r="F920" s="127">
        <f t="shared" ref="F920" si="253">D920*E920</f>
        <v>4760</v>
      </c>
      <c r="G920" s="112"/>
    </row>
    <row r="921" spans="1:7" s="93" customFormat="1" ht="38.25">
      <c r="A921" s="179" t="s">
        <v>479</v>
      </c>
      <c r="B921" s="165" t="s">
        <v>393</v>
      </c>
      <c r="C921" s="102" t="s">
        <v>7</v>
      </c>
      <c r="D921" s="112">
        <v>2000</v>
      </c>
      <c r="E921" s="92"/>
      <c r="F921" s="92"/>
      <c r="G921" s="112"/>
    </row>
    <row r="922" spans="1:7" s="93" customFormat="1" ht="15">
      <c r="A922" s="205"/>
      <c r="B922" s="206" t="s">
        <v>500</v>
      </c>
      <c r="C922" s="102" t="s">
        <v>7</v>
      </c>
      <c r="D922" s="151">
        <v>2000</v>
      </c>
      <c r="E922" s="126">
        <v>2.72</v>
      </c>
      <c r="F922" s="127">
        <f t="shared" ref="F922" si="254">SUM(E922*D922)</f>
        <v>5440</v>
      </c>
      <c r="G922" s="112"/>
    </row>
    <row r="923" spans="1:7" s="93" customFormat="1" ht="15">
      <c r="A923" s="91"/>
      <c r="B923" s="203" t="s">
        <v>509</v>
      </c>
      <c r="C923" s="102" t="s">
        <v>7</v>
      </c>
      <c r="D923" s="125">
        <v>2000</v>
      </c>
      <c r="E923" s="126">
        <v>4.4871999999999996</v>
      </c>
      <c r="F923" s="127">
        <f t="shared" ref="F923" si="255">E923*D923</f>
        <v>8974.4</v>
      </c>
      <c r="G923" s="112"/>
    </row>
    <row r="924" spans="1:7" s="93" customFormat="1" ht="15">
      <c r="A924" s="91"/>
      <c r="B924" s="203" t="s">
        <v>511</v>
      </c>
      <c r="C924" s="102" t="s">
        <v>7</v>
      </c>
      <c r="D924" s="125">
        <v>2000</v>
      </c>
      <c r="E924" s="126">
        <v>3.26</v>
      </c>
      <c r="F924" s="127">
        <f t="shared" ref="F924" si="256">D924*E924</f>
        <v>6520</v>
      </c>
      <c r="G924" s="112"/>
    </row>
    <row r="925" spans="1:7" s="93" customFormat="1" ht="15">
      <c r="A925" s="91"/>
      <c r="B925" s="156" t="s">
        <v>513</v>
      </c>
      <c r="C925" s="102" t="s">
        <v>7</v>
      </c>
      <c r="D925" s="125">
        <v>2000</v>
      </c>
      <c r="E925" s="128">
        <v>2.2000000000000002</v>
      </c>
      <c r="F925" s="127">
        <v>4400</v>
      </c>
      <c r="G925" s="112"/>
    </row>
    <row r="926" spans="1:7" s="93" customFormat="1" ht="15">
      <c r="A926" s="91"/>
      <c r="B926" s="156" t="s">
        <v>514</v>
      </c>
      <c r="C926" s="102" t="s">
        <v>7</v>
      </c>
      <c r="D926" s="125">
        <v>2000</v>
      </c>
      <c r="E926" s="126">
        <v>2.4500000000000002</v>
      </c>
      <c r="F926" s="127">
        <f t="shared" ref="F926" si="257">D926*E926</f>
        <v>4900</v>
      </c>
      <c r="G926" s="112"/>
    </row>
    <row r="927" spans="1:7" s="93" customFormat="1" ht="14.25">
      <c r="A927" s="91"/>
      <c r="B927" s="222" t="s">
        <v>522</v>
      </c>
      <c r="C927" s="223"/>
      <c r="D927" s="223"/>
      <c r="E927" s="224"/>
      <c r="F927" s="92"/>
      <c r="G927" s="112"/>
    </row>
    <row r="928" spans="1:7" s="93" customFormat="1" ht="15.75">
      <c r="A928" s="91"/>
      <c r="B928" s="100" t="s">
        <v>500</v>
      </c>
      <c r="C928" s="94"/>
      <c r="D928" s="94"/>
      <c r="E928" s="94"/>
      <c r="F928" s="103">
        <f>F922+F916+F910+F904+F898+F892</f>
        <v>27331</v>
      </c>
      <c r="G928" s="112">
        <v>3</v>
      </c>
    </row>
    <row r="929" spans="1:8" s="93" customFormat="1" ht="15.75">
      <c r="A929" s="91"/>
      <c r="B929" s="99" t="s">
        <v>509</v>
      </c>
      <c r="C929" s="94"/>
      <c r="D929" s="94"/>
      <c r="E929" s="94"/>
      <c r="F929" s="103">
        <f>F923+F917+F911+F905+F899+F893</f>
        <v>38487.25</v>
      </c>
      <c r="G929" s="112">
        <v>5</v>
      </c>
    </row>
    <row r="930" spans="1:8" s="93" customFormat="1" ht="15.75">
      <c r="A930" s="91"/>
      <c r="B930" s="99" t="s">
        <v>511</v>
      </c>
      <c r="C930" s="94"/>
      <c r="D930" s="94"/>
      <c r="E930" s="94"/>
      <c r="F930" s="103">
        <f>F924+F918+F912+F906+F900+F894</f>
        <v>31740</v>
      </c>
      <c r="G930" s="112">
        <v>4</v>
      </c>
      <c r="H930" s="84"/>
    </row>
    <row r="931" spans="1:8" s="93" customFormat="1" ht="15.75">
      <c r="A931" s="91"/>
      <c r="B931" s="97" t="s">
        <v>513</v>
      </c>
      <c r="C931" s="94"/>
      <c r="D931" s="94"/>
      <c r="E931" s="94"/>
      <c r="F931" s="103">
        <f>F925+F919+F913+F907+F901+F895</f>
        <v>22400</v>
      </c>
      <c r="G931" s="111">
        <v>1</v>
      </c>
      <c r="H931" s="117"/>
    </row>
    <row r="932" spans="1:8" s="93" customFormat="1" ht="15.75">
      <c r="A932" s="91"/>
      <c r="B932" s="97" t="s">
        <v>514</v>
      </c>
      <c r="C932" s="94"/>
      <c r="D932" s="94"/>
      <c r="E932" s="94"/>
      <c r="F932" s="103">
        <f>F926+F920+F914+F908+F902+F896</f>
        <v>23870</v>
      </c>
      <c r="G932" s="111">
        <v>2</v>
      </c>
      <c r="H932" s="117"/>
    </row>
    <row r="933" spans="1:8" ht="14.25">
      <c r="A933" s="40" t="s">
        <v>381</v>
      </c>
      <c r="B933" s="29" t="s">
        <v>395</v>
      </c>
      <c r="C933" s="65"/>
      <c r="D933" s="65"/>
      <c r="E933" s="52"/>
      <c r="F933" s="52"/>
      <c r="G933" s="111"/>
      <c r="H933" s="84"/>
    </row>
    <row r="934" spans="1:8" s="93" customFormat="1" ht="14.25">
      <c r="A934" s="205"/>
      <c r="B934" s="206" t="s">
        <v>500</v>
      </c>
      <c r="C934" s="112"/>
      <c r="D934" s="112"/>
      <c r="E934" s="92"/>
      <c r="F934" s="92"/>
      <c r="G934" s="112"/>
    </row>
    <row r="935" spans="1:8" s="93" customFormat="1" ht="15">
      <c r="A935" s="91"/>
      <c r="B935" s="203" t="s">
        <v>509</v>
      </c>
      <c r="C935" s="134"/>
      <c r="D935" s="151"/>
      <c r="E935" s="92"/>
      <c r="F935" s="92"/>
      <c r="G935" s="112"/>
    </row>
    <row r="936" spans="1:8" ht="51">
      <c r="A936" s="31" t="s">
        <v>383</v>
      </c>
      <c r="B936" s="25" t="s">
        <v>397</v>
      </c>
      <c r="C936" s="61" t="s">
        <v>7</v>
      </c>
      <c r="D936" s="62">
        <v>200</v>
      </c>
      <c r="E936" s="52"/>
      <c r="F936" s="52"/>
      <c r="G936" s="111"/>
    </row>
    <row r="937" spans="1:8" s="93" customFormat="1" ht="15">
      <c r="A937" s="205"/>
      <c r="B937" s="206" t="s">
        <v>500</v>
      </c>
      <c r="C937" s="102" t="s">
        <v>7</v>
      </c>
      <c r="D937" s="151">
        <v>200</v>
      </c>
      <c r="E937" s="126">
        <v>2.82</v>
      </c>
      <c r="F937" s="127">
        <f>SUM(E937*D937)</f>
        <v>564</v>
      </c>
      <c r="G937" s="112"/>
    </row>
    <row r="938" spans="1:8" s="93" customFormat="1" ht="15">
      <c r="A938" s="91"/>
      <c r="B938" s="203" t="s">
        <v>509</v>
      </c>
      <c r="C938" s="102" t="s">
        <v>7</v>
      </c>
      <c r="D938" s="125">
        <v>200</v>
      </c>
      <c r="E938" s="126">
        <v>4.5633999999999997</v>
      </c>
      <c r="F938" s="127">
        <f>E938*D938</f>
        <v>912.68</v>
      </c>
      <c r="G938" s="112"/>
    </row>
    <row r="939" spans="1:8" s="93" customFormat="1" ht="51">
      <c r="A939" s="179" t="s">
        <v>385</v>
      </c>
      <c r="B939" s="165" t="s">
        <v>399</v>
      </c>
      <c r="C939" s="102" t="s">
        <v>7</v>
      </c>
      <c r="D939" s="112">
        <v>10</v>
      </c>
      <c r="E939" s="92"/>
      <c r="F939" s="92"/>
      <c r="G939" s="112"/>
    </row>
    <row r="940" spans="1:8" s="93" customFormat="1" ht="15">
      <c r="A940" s="205"/>
      <c r="B940" s="206" t="s">
        <v>500</v>
      </c>
      <c r="C940" s="102" t="s">
        <v>7</v>
      </c>
      <c r="D940" s="151">
        <v>10</v>
      </c>
      <c r="E940" s="126">
        <v>3.6</v>
      </c>
      <c r="F940" s="127">
        <f t="shared" ref="F940" si="258">SUM(E940*D940)</f>
        <v>36</v>
      </c>
      <c r="G940" s="112"/>
    </row>
    <row r="941" spans="1:8" s="93" customFormat="1" ht="15">
      <c r="A941" s="91"/>
      <c r="B941" s="203" t="s">
        <v>509</v>
      </c>
      <c r="C941" s="102" t="s">
        <v>7</v>
      </c>
      <c r="D941" s="125">
        <v>10</v>
      </c>
      <c r="E941" s="126">
        <v>9.0548000000000002</v>
      </c>
      <c r="F941" s="127">
        <f t="shared" ref="F941" si="259">E941*D941</f>
        <v>90.548000000000002</v>
      </c>
      <c r="G941" s="112"/>
    </row>
    <row r="942" spans="1:8" s="93" customFormat="1" ht="51">
      <c r="A942" s="179" t="s">
        <v>387</v>
      </c>
      <c r="B942" s="165" t="s">
        <v>401</v>
      </c>
      <c r="C942" s="102" t="s">
        <v>7</v>
      </c>
      <c r="D942" s="112">
        <v>200</v>
      </c>
      <c r="E942" s="92"/>
      <c r="F942" s="92"/>
      <c r="G942" s="112"/>
    </row>
    <row r="943" spans="1:8" s="93" customFormat="1" ht="15">
      <c r="A943" s="205"/>
      <c r="B943" s="206" t="s">
        <v>500</v>
      </c>
      <c r="C943" s="102" t="s">
        <v>7</v>
      </c>
      <c r="D943" s="151">
        <v>200</v>
      </c>
      <c r="E943" s="126">
        <v>2.96</v>
      </c>
      <c r="F943" s="127">
        <f t="shared" ref="F943" si="260">SUM(E943*D943)</f>
        <v>592</v>
      </c>
      <c r="G943" s="112"/>
    </row>
    <row r="944" spans="1:8" s="93" customFormat="1" ht="15">
      <c r="A944" s="91"/>
      <c r="B944" s="203" t="s">
        <v>509</v>
      </c>
      <c r="C944" s="102" t="s">
        <v>7</v>
      </c>
      <c r="D944" s="125">
        <v>200</v>
      </c>
      <c r="E944" s="126">
        <v>5.3696999999999999</v>
      </c>
      <c r="F944" s="127">
        <f t="shared" ref="F944" si="261">E944*D944</f>
        <v>1073.94</v>
      </c>
      <c r="G944" s="112"/>
    </row>
    <row r="945" spans="1:7" s="93" customFormat="1" ht="51">
      <c r="A945" s="179" t="s">
        <v>389</v>
      </c>
      <c r="B945" s="165" t="s">
        <v>402</v>
      </c>
      <c r="C945" s="102" t="s">
        <v>7</v>
      </c>
      <c r="D945" s="112">
        <v>100</v>
      </c>
      <c r="E945" s="92"/>
      <c r="F945" s="92"/>
      <c r="G945" s="112"/>
    </row>
    <row r="946" spans="1:7" s="93" customFormat="1" ht="15">
      <c r="A946" s="205"/>
      <c r="B946" s="206" t="s">
        <v>500</v>
      </c>
      <c r="C946" s="102" t="s">
        <v>7</v>
      </c>
      <c r="D946" s="151">
        <v>100</v>
      </c>
      <c r="E946" s="126">
        <v>2.94</v>
      </c>
      <c r="F946" s="127">
        <f t="shared" ref="F946" si="262">SUM(E946*D946)</f>
        <v>294</v>
      </c>
      <c r="G946" s="112"/>
    </row>
    <row r="947" spans="1:7" s="93" customFormat="1" ht="15">
      <c r="A947" s="91"/>
      <c r="B947" s="203" t="s">
        <v>509</v>
      </c>
      <c r="C947" s="102" t="s">
        <v>7</v>
      </c>
      <c r="D947" s="125">
        <v>100</v>
      </c>
      <c r="E947" s="126">
        <v>5.3696999999999999</v>
      </c>
      <c r="F947" s="127">
        <f t="shared" ref="F947" si="263">E947*D947</f>
        <v>536.97</v>
      </c>
      <c r="G947" s="112"/>
    </row>
    <row r="948" spans="1:7" s="93" customFormat="1" ht="51">
      <c r="A948" s="179" t="s">
        <v>391</v>
      </c>
      <c r="B948" s="165" t="s">
        <v>403</v>
      </c>
      <c r="C948" s="102" t="s">
        <v>7</v>
      </c>
      <c r="D948" s="112">
        <v>100</v>
      </c>
      <c r="E948" s="92"/>
      <c r="F948" s="92"/>
      <c r="G948" s="112"/>
    </row>
    <row r="949" spans="1:7" s="93" customFormat="1" ht="15">
      <c r="A949" s="205"/>
      <c r="B949" s="206" t="s">
        <v>500</v>
      </c>
      <c r="C949" s="102" t="s">
        <v>7</v>
      </c>
      <c r="D949" s="151">
        <v>100</v>
      </c>
      <c r="E949" s="126">
        <v>3.49</v>
      </c>
      <c r="F949" s="127">
        <f t="shared" ref="F949" si="264">SUM(E949*D949)</f>
        <v>349</v>
      </c>
      <c r="G949" s="112"/>
    </row>
    <row r="950" spans="1:7" s="93" customFormat="1" ht="15">
      <c r="A950" s="91"/>
      <c r="B950" s="203" t="s">
        <v>509</v>
      </c>
      <c r="C950" s="102" t="s">
        <v>7</v>
      </c>
      <c r="D950" s="125">
        <v>100</v>
      </c>
      <c r="E950" s="126">
        <v>6.3894000000000002</v>
      </c>
      <c r="F950" s="127">
        <f t="shared" ref="F950" si="265">E950*D950</f>
        <v>638.94000000000005</v>
      </c>
      <c r="G950" s="112"/>
    </row>
    <row r="951" spans="1:7" s="93" customFormat="1" ht="14.25">
      <c r="A951" s="91"/>
      <c r="B951" s="222" t="s">
        <v>522</v>
      </c>
      <c r="C951" s="223"/>
      <c r="D951" s="223"/>
      <c r="E951" s="224"/>
      <c r="F951" s="92"/>
      <c r="G951" s="112"/>
    </row>
    <row r="952" spans="1:7" s="93" customFormat="1" ht="15.75">
      <c r="A952" s="91"/>
      <c r="B952" s="100" t="s">
        <v>500</v>
      </c>
      <c r="C952" s="94"/>
      <c r="D952" s="94"/>
      <c r="E952" s="94"/>
      <c r="F952" s="103">
        <f>F949+F946+F943+F940+F937</f>
        <v>1835</v>
      </c>
      <c r="G952" s="112">
        <v>1</v>
      </c>
    </row>
    <row r="953" spans="1:7" s="93" customFormat="1" ht="15.75">
      <c r="A953" s="91"/>
      <c r="B953" s="99" t="s">
        <v>509</v>
      </c>
      <c r="C953" s="94"/>
      <c r="D953" s="94"/>
      <c r="E953" s="94"/>
      <c r="F953" s="103">
        <f>F950+F947+F944+F941+F938</f>
        <v>3253.078</v>
      </c>
      <c r="G953" s="112">
        <v>2</v>
      </c>
    </row>
    <row r="954" spans="1:7">
      <c r="A954" s="40" t="s">
        <v>394</v>
      </c>
      <c r="B954" s="29" t="s">
        <v>405</v>
      </c>
      <c r="C954" s="66"/>
      <c r="D954" s="64"/>
      <c r="E954" s="52"/>
      <c r="F954" s="52"/>
      <c r="G954" s="111"/>
    </row>
    <row r="955" spans="1:7" s="93" customFormat="1" ht="14.25">
      <c r="A955" s="205"/>
      <c r="B955" s="206" t="s">
        <v>500</v>
      </c>
      <c r="C955" s="112"/>
      <c r="D955" s="205"/>
      <c r="E955" s="92"/>
      <c r="F955" s="92"/>
      <c r="G955" s="112"/>
    </row>
    <row r="956" spans="1:7" s="93" customFormat="1" ht="15">
      <c r="A956" s="91"/>
      <c r="B956" s="203" t="s">
        <v>509</v>
      </c>
      <c r="C956" s="134"/>
      <c r="D956" s="151"/>
      <c r="E956" s="92"/>
      <c r="F956" s="92"/>
      <c r="G956" s="112"/>
    </row>
    <row r="957" spans="1:7" s="93" customFormat="1" ht="14.25">
      <c r="A957" s="91"/>
      <c r="B957" s="156" t="s">
        <v>513</v>
      </c>
      <c r="C957" s="135"/>
      <c r="D957" s="157"/>
      <c r="E957" s="92"/>
      <c r="F957" s="92"/>
      <c r="G957" s="112"/>
    </row>
    <row r="958" spans="1:7" s="93" customFormat="1" ht="14.25">
      <c r="A958" s="91"/>
      <c r="B958" s="156" t="s">
        <v>514</v>
      </c>
      <c r="C958" s="135"/>
      <c r="D958" s="157"/>
      <c r="E958" s="92"/>
      <c r="F958" s="92"/>
      <c r="G958" s="112"/>
    </row>
    <row r="959" spans="1:7" s="93" customFormat="1" ht="38.25">
      <c r="A959" s="179" t="s">
        <v>396</v>
      </c>
      <c r="B959" s="165" t="s">
        <v>407</v>
      </c>
      <c r="C959" s="102" t="s">
        <v>7</v>
      </c>
      <c r="D959" s="112">
        <v>100</v>
      </c>
      <c r="E959" s="92"/>
      <c r="F959" s="92"/>
      <c r="G959" s="112"/>
    </row>
    <row r="960" spans="1:7" s="93" customFormat="1" ht="15">
      <c r="A960" s="205"/>
      <c r="B960" s="206" t="s">
        <v>500</v>
      </c>
      <c r="C960" s="102" t="s">
        <v>7</v>
      </c>
      <c r="D960" s="151">
        <v>100</v>
      </c>
      <c r="E960" s="126">
        <v>1.84</v>
      </c>
      <c r="F960" s="127">
        <f>SUM(E960*D960)</f>
        <v>184</v>
      </c>
      <c r="G960" s="112"/>
    </row>
    <row r="961" spans="1:8" s="93" customFormat="1" ht="15">
      <c r="A961" s="91"/>
      <c r="B961" s="203" t="s">
        <v>509</v>
      </c>
      <c r="C961" s="102" t="s">
        <v>7</v>
      </c>
      <c r="D961" s="125">
        <v>100</v>
      </c>
      <c r="E961" s="126">
        <v>4.2375999999999996</v>
      </c>
      <c r="F961" s="127">
        <f>E961*D961</f>
        <v>423.75999999999993</v>
      </c>
      <c r="G961" s="112"/>
    </row>
    <row r="962" spans="1:8" s="93" customFormat="1" ht="15">
      <c r="A962" s="91"/>
      <c r="B962" s="156" t="s">
        <v>513</v>
      </c>
      <c r="C962" s="102" t="s">
        <v>7</v>
      </c>
      <c r="D962" s="125">
        <v>100</v>
      </c>
      <c r="E962" s="128">
        <v>1.35</v>
      </c>
      <c r="F962" s="127">
        <v>135</v>
      </c>
      <c r="G962" s="112"/>
    </row>
    <row r="963" spans="1:8" s="93" customFormat="1" ht="15">
      <c r="A963" s="91"/>
      <c r="B963" s="156" t="s">
        <v>514</v>
      </c>
      <c r="C963" s="102" t="s">
        <v>7</v>
      </c>
      <c r="D963" s="125">
        <v>100</v>
      </c>
      <c r="E963" s="126">
        <v>1.25</v>
      </c>
      <c r="F963" s="127">
        <f t="shared" ref="F963" si="266">D963*E963</f>
        <v>125</v>
      </c>
      <c r="G963" s="112"/>
    </row>
    <row r="964" spans="1:8" s="93" customFormat="1" ht="38.25">
      <c r="A964" s="179" t="s">
        <v>398</v>
      </c>
      <c r="B964" s="165" t="s">
        <v>409</v>
      </c>
      <c r="C964" s="102" t="s">
        <v>7</v>
      </c>
      <c r="D964" s="112">
        <v>100</v>
      </c>
      <c r="E964" s="92"/>
      <c r="F964" s="92"/>
      <c r="G964" s="112"/>
    </row>
    <row r="965" spans="1:8" s="93" customFormat="1" ht="15">
      <c r="A965" s="205"/>
      <c r="B965" s="206" t="s">
        <v>500</v>
      </c>
      <c r="C965" s="102" t="s">
        <v>7</v>
      </c>
      <c r="D965" s="151">
        <v>100</v>
      </c>
      <c r="E965" s="126">
        <v>2.08</v>
      </c>
      <c r="F965" s="127">
        <f t="shared" ref="F965" si="267">SUM(E965*D965)</f>
        <v>208</v>
      </c>
      <c r="G965" s="112"/>
    </row>
    <row r="966" spans="1:8" s="93" customFormat="1" ht="15">
      <c r="A966" s="91"/>
      <c r="B966" s="203" t="s">
        <v>509</v>
      </c>
      <c r="C966" s="102" t="s">
        <v>7</v>
      </c>
      <c r="D966" s="125">
        <v>100</v>
      </c>
      <c r="E966" s="126">
        <v>5.0689000000000002</v>
      </c>
      <c r="F966" s="127">
        <f t="shared" ref="F966" si="268">E966*D966</f>
        <v>506.89000000000004</v>
      </c>
      <c r="G966" s="112"/>
    </row>
    <row r="967" spans="1:8" s="93" customFormat="1" ht="15">
      <c r="A967" s="91"/>
      <c r="B967" s="156" t="s">
        <v>513</v>
      </c>
      <c r="C967" s="102" t="s">
        <v>7</v>
      </c>
      <c r="D967" s="125">
        <v>100</v>
      </c>
      <c r="E967" s="128">
        <v>1.35</v>
      </c>
      <c r="F967" s="127">
        <v>135</v>
      </c>
      <c r="G967" s="112"/>
    </row>
    <row r="968" spans="1:8" s="93" customFormat="1" ht="15">
      <c r="A968" s="91"/>
      <c r="B968" s="156" t="s">
        <v>514</v>
      </c>
      <c r="C968" s="102" t="s">
        <v>7</v>
      </c>
      <c r="D968" s="125">
        <v>100</v>
      </c>
      <c r="E968" s="126">
        <v>1.25</v>
      </c>
      <c r="F968" s="127">
        <f t="shared" ref="F968" si="269">D968*E968</f>
        <v>125</v>
      </c>
      <c r="G968" s="112"/>
    </row>
    <row r="969" spans="1:8" s="93" customFormat="1" ht="38.25">
      <c r="A969" s="179" t="s">
        <v>400</v>
      </c>
      <c r="B969" s="207" t="s">
        <v>411</v>
      </c>
      <c r="C969" s="102" t="s">
        <v>7</v>
      </c>
      <c r="D969" s="112">
        <v>100</v>
      </c>
      <c r="E969" s="92"/>
      <c r="F969" s="92"/>
      <c r="G969" s="112"/>
    </row>
    <row r="970" spans="1:8" s="93" customFormat="1" ht="15">
      <c r="A970" s="205"/>
      <c r="B970" s="206" t="s">
        <v>500</v>
      </c>
      <c r="C970" s="102" t="s">
        <v>7</v>
      </c>
      <c r="D970" s="151">
        <v>100</v>
      </c>
      <c r="E970" s="126">
        <v>2.02</v>
      </c>
      <c r="F970" s="127">
        <f t="shared" ref="F970" si="270">SUM(E970*D970)</f>
        <v>202</v>
      </c>
      <c r="G970" s="112"/>
    </row>
    <row r="971" spans="1:8" s="93" customFormat="1" ht="15">
      <c r="A971" s="91"/>
      <c r="B971" s="203" t="s">
        <v>509</v>
      </c>
      <c r="C971" s="102" t="s">
        <v>7</v>
      </c>
      <c r="D971" s="125">
        <v>100</v>
      </c>
      <c r="E971" s="126">
        <v>5.0689000000000002</v>
      </c>
      <c r="F971" s="127">
        <f t="shared" ref="F971" si="271">E971*D971</f>
        <v>506.89000000000004</v>
      </c>
      <c r="G971" s="112"/>
    </row>
    <row r="972" spans="1:8" s="93" customFormat="1" ht="15">
      <c r="A972" s="91"/>
      <c r="B972" s="203" t="s">
        <v>513</v>
      </c>
      <c r="C972" s="102" t="s">
        <v>7</v>
      </c>
      <c r="D972" s="125">
        <v>100</v>
      </c>
      <c r="E972" s="128">
        <v>1.35</v>
      </c>
      <c r="F972" s="127">
        <v>135</v>
      </c>
      <c r="G972" s="112"/>
    </row>
    <row r="973" spans="1:8" s="93" customFormat="1" ht="15">
      <c r="A973" s="91"/>
      <c r="B973" s="156" t="s">
        <v>514</v>
      </c>
      <c r="C973" s="102" t="s">
        <v>7</v>
      </c>
      <c r="D973" s="125">
        <v>100</v>
      </c>
      <c r="E973" s="126">
        <v>1.25</v>
      </c>
      <c r="F973" s="127">
        <f t="shared" ref="F973" si="272">D973*E973</f>
        <v>125</v>
      </c>
      <c r="G973" s="112"/>
    </row>
    <row r="974" spans="1:8" s="93" customFormat="1" ht="14.25">
      <c r="A974" s="91"/>
      <c r="B974" s="222" t="s">
        <v>522</v>
      </c>
      <c r="C974" s="223"/>
      <c r="D974" s="223"/>
      <c r="E974" s="224"/>
      <c r="F974" s="92"/>
      <c r="G974" s="112"/>
    </row>
    <row r="975" spans="1:8" s="93" customFormat="1" ht="15.75">
      <c r="A975" s="91"/>
      <c r="B975" s="100" t="s">
        <v>500</v>
      </c>
      <c r="C975" s="94"/>
      <c r="D975" s="94"/>
      <c r="E975" s="94"/>
      <c r="F975" s="103">
        <f>F970+F965+F960</f>
        <v>594</v>
      </c>
      <c r="G975" s="111">
        <v>3</v>
      </c>
      <c r="H975" s="117"/>
    </row>
    <row r="976" spans="1:8" s="93" customFormat="1" ht="15.75">
      <c r="A976" s="91"/>
      <c r="B976" s="99" t="s">
        <v>509</v>
      </c>
      <c r="C976" s="94"/>
      <c r="D976" s="94"/>
      <c r="E976" s="94"/>
      <c r="F976" s="103">
        <f>F971+F966+F961</f>
        <v>1437.54</v>
      </c>
      <c r="G976" s="111">
        <v>4</v>
      </c>
      <c r="H976" s="117"/>
    </row>
    <row r="977" spans="1:8" s="93" customFormat="1" ht="15.75">
      <c r="A977" s="91"/>
      <c r="B977" s="99" t="s">
        <v>513</v>
      </c>
      <c r="C977" s="94"/>
      <c r="D977" s="94"/>
      <c r="E977" s="94"/>
      <c r="F977" s="103">
        <f>F972+F967+F962</f>
        <v>405</v>
      </c>
      <c r="G977" s="111">
        <v>2</v>
      </c>
      <c r="H977" s="117"/>
    </row>
    <row r="978" spans="1:8" s="93" customFormat="1" ht="15.75">
      <c r="A978" s="91"/>
      <c r="B978" s="97" t="s">
        <v>514</v>
      </c>
      <c r="C978" s="94"/>
      <c r="D978" s="94"/>
      <c r="E978" s="94"/>
      <c r="F978" s="103">
        <f>F973+F968+F963</f>
        <v>375</v>
      </c>
      <c r="G978" s="111">
        <v>1</v>
      </c>
      <c r="H978" s="117"/>
    </row>
    <row r="979" spans="1:8" ht="14.25">
      <c r="A979" s="40" t="s">
        <v>404</v>
      </c>
      <c r="B979" s="29" t="s">
        <v>413</v>
      </c>
      <c r="C979" s="63"/>
      <c r="D979" s="64"/>
      <c r="E979" s="52"/>
      <c r="F979" s="52"/>
      <c r="G979" s="111"/>
      <c r="H979" s="84"/>
    </row>
    <row r="980" spans="1:8" s="93" customFormat="1" ht="15">
      <c r="A980" s="91"/>
      <c r="B980" s="203" t="s">
        <v>509</v>
      </c>
      <c r="C980" s="134"/>
      <c r="D980" s="151"/>
      <c r="E980" s="92"/>
      <c r="F980" s="92"/>
      <c r="G980" s="112"/>
    </row>
    <row r="981" spans="1:8" s="93" customFormat="1" ht="14.25">
      <c r="A981" s="179" t="s">
        <v>406</v>
      </c>
      <c r="B981" s="165" t="s">
        <v>415</v>
      </c>
      <c r="C981" s="102" t="s">
        <v>7</v>
      </c>
      <c r="D981" s="112">
        <v>40</v>
      </c>
      <c r="E981" s="92"/>
      <c r="F981" s="92"/>
      <c r="G981" s="112"/>
    </row>
    <row r="982" spans="1:8" s="93" customFormat="1" ht="15">
      <c r="A982" s="91"/>
      <c r="B982" s="203" t="s">
        <v>509</v>
      </c>
      <c r="C982" s="102" t="s">
        <v>7</v>
      </c>
      <c r="D982" s="125">
        <v>40</v>
      </c>
      <c r="E982" s="126">
        <v>17.767499999999998</v>
      </c>
      <c r="F982" s="127">
        <f>E982*D982</f>
        <v>710.69999999999993</v>
      </c>
      <c r="G982" s="112"/>
    </row>
    <row r="983" spans="1:8" s="149" customFormat="1" ht="14.25">
      <c r="A983" s="179" t="s">
        <v>408</v>
      </c>
      <c r="B983" s="165" t="s">
        <v>417</v>
      </c>
      <c r="C983" s="102" t="s">
        <v>7</v>
      </c>
      <c r="D983" s="112">
        <v>40</v>
      </c>
      <c r="E983" s="208"/>
      <c r="F983" s="208"/>
      <c r="G983" s="209"/>
    </row>
    <row r="984" spans="1:8" s="93" customFormat="1" ht="15">
      <c r="A984" s="91"/>
      <c r="B984" s="203" t="s">
        <v>509</v>
      </c>
      <c r="C984" s="102" t="s">
        <v>7</v>
      </c>
      <c r="D984" s="125">
        <v>40</v>
      </c>
      <c r="E984" s="126">
        <v>17.767499999999998</v>
      </c>
      <c r="F984" s="127">
        <f t="shared" ref="F984" si="273">E984*D984</f>
        <v>710.69999999999993</v>
      </c>
      <c r="G984" s="112"/>
    </row>
    <row r="985" spans="1:8" s="93" customFormat="1" ht="14.25">
      <c r="A985" s="179" t="s">
        <v>410</v>
      </c>
      <c r="B985" s="165" t="s">
        <v>419</v>
      </c>
      <c r="C985" s="102" t="s">
        <v>7</v>
      </c>
      <c r="D985" s="112">
        <v>40</v>
      </c>
      <c r="E985" s="92"/>
      <c r="F985" s="92"/>
      <c r="G985" s="112"/>
    </row>
    <row r="986" spans="1:8" s="93" customFormat="1" ht="15">
      <c r="A986" s="91"/>
      <c r="B986" s="203" t="s">
        <v>509</v>
      </c>
      <c r="C986" s="102" t="s">
        <v>7</v>
      </c>
      <c r="D986" s="125">
        <v>40</v>
      </c>
      <c r="E986" s="126">
        <v>17.767499999999998</v>
      </c>
      <c r="F986" s="127">
        <f t="shared" ref="F986" si="274">E986*D986</f>
        <v>710.69999999999993</v>
      </c>
      <c r="G986" s="112"/>
    </row>
    <row r="987" spans="1:8" s="93" customFormat="1" ht="14.25">
      <c r="A987" s="179" t="s">
        <v>480</v>
      </c>
      <c r="B987" s="165" t="s">
        <v>421</v>
      </c>
      <c r="C987" s="102" t="s">
        <v>7</v>
      </c>
      <c r="D987" s="112">
        <v>40</v>
      </c>
      <c r="E987" s="92"/>
      <c r="F987" s="92"/>
      <c r="G987" s="112"/>
    </row>
    <row r="988" spans="1:8" s="93" customFormat="1" ht="15">
      <c r="A988" s="91"/>
      <c r="B988" s="203" t="s">
        <v>509</v>
      </c>
      <c r="C988" s="102" t="s">
        <v>7</v>
      </c>
      <c r="D988" s="125">
        <v>40</v>
      </c>
      <c r="E988" s="126">
        <v>17.767499999999998</v>
      </c>
      <c r="F988" s="127">
        <f t="shared" ref="F988" si="275">E988*D988</f>
        <v>710.69999999999993</v>
      </c>
      <c r="G988" s="112"/>
    </row>
    <row r="989" spans="1:8" s="93" customFormat="1" ht="14.25">
      <c r="A989" s="91"/>
      <c r="B989" s="222" t="s">
        <v>522</v>
      </c>
      <c r="C989" s="223"/>
      <c r="D989" s="223"/>
      <c r="E989" s="224"/>
      <c r="F989" s="92"/>
      <c r="G989" s="112"/>
    </row>
    <row r="990" spans="1:8" s="93" customFormat="1" ht="15.75">
      <c r="A990" s="91"/>
      <c r="B990" s="99" t="s">
        <v>509</v>
      </c>
      <c r="C990" s="94"/>
      <c r="D990" s="94"/>
      <c r="E990" s="94"/>
      <c r="F990" s="103">
        <f>F988+F986+F984+F982</f>
        <v>2842.7999999999997</v>
      </c>
      <c r="G990" s="112">
        <v>1</v>
      </c>
    </row>
    <row r="991" spans="1:8">
      <c r="A991" s="41" t="s">
        <v>412</v>
      </c>
      <c r="B991" s="42" t="s">
        <v>422</v>
      </c>
      <c r="C991" s="67"/>
      <c r="D991" s="67"/>
      <c r="E991" s="52"/>
      <c r="F991" s="52"/>
      <c r="G991" s="111"/>
    </row>
    <row r="992" spans="1:8" s="93" customFormat="1" ht="14.25">
      <c r="A992" s="210"/>
      <c r="B992" s="211" t="s">
        <v>517</v>
      </c>
      <c r="C992" s="142"/>
      <c r="D992" s="142"/>
      <c r="E992" s="92"/>
      <c r="F992" s="92"/>
      <c r="G992" s="112"/>
    </row>
    <row r="993" spans="1:7" s="93" customFormat="1" ht="14.25">
      <c r="A993" s="212" t="s">
        <v>414</v>
      </c>
      <c r="B993" s="213" t="s">
        <v>423</v>
      </c>
      <c r="C993" s="140" t="s">
        <v>7</v>
      </c>
      <c r="D993" s="115">
        <v>50</v>
      </c>
      <c r="E993" s="92"/>
      <c r="F993" s="92"/>
      <c r="G993" s="112"/>
    </row>
    <row r="994" spans="1:7" s="93" customFormat="1" ht="15">
      <c r="A994" s="210"/>
      <c r="B994" s="211" t="s">
        <v>517</v>
      </c>
      <c r="C994" s="140" t="s">
        <v>7</v>
      </c>
      <c r="D994" s="136">
        <v>50</v>
      </c>
      <c r="E994" s="160">
        <v>360</v>
      </c>
      <c r="F994" s="127">
        <f t="shared" ref="F994" si="276">E994*D994</f>
        <v>18000</v>
      </c>
      <c r="G994" s="112"/>
    </row>
    <row r="995" spans="1:7" s="93" customFormat="1" ht="14.25">
      <c r="A995" s="212" t="s">
        <v>416</v>
      </c>
      <c r="B995" s="213" t="s">
        <v>424</v>
      </c>
      <c r="C995" s="140" t="s">
        <v>7</v>
      </c>
      <c r="D995" s="115">
        <v>30</v>
      </c>
      <c r="E995" s="92"/>
      <c r="F995" s="214"/>
      <c r="G995" s="112"/>
    </row>
    <row r="996" spans="1:7" s="93" customFormat="1" ht="15">
      <c r="A996" s="210"/>
      <c r="B996" s="211" t="s">
        <v>517</v>
      </c>
      <c r="C996" s="140" t="s">
        <v>7</v>
      </c>
      <c r="D996" s="136">
        <v>30</v>
      </c>
      <c r="E996" s="160">
        <v>450</v>
      </c>
      <c r="F996" s="127">
        <f t="shared" ref="F996" si="277">E996*D996</f>
        <v>13500</v>
      </c>
      <c r="G996" s="112"/>
    </row>
    <row r="997" spans="1:7" s="93" customFormat="1">
      <c r="A997" s="212" t="s">
        <v>418</v>
      </c>
      <c r="B997" s="213" t="s">
        <v>425</v>
      </c>
      <c r="C997" s="140" t="s">
        <v>7</v>
      </c>
      <c r="D997" s="115">
        <v>80</v>
      </c>
      <c r="E997" s="92"/>
      <c r="F997" s="214"/>
      <c r="G997" s="112"/>
    </row>
    <row r="998" spans="1:7" s="93" customFormat="1" ht="15">
      <c r="A998" s="210"/>
      <c r="B998" s="211" t="s">
        <v>517</v>
      </c>
      <c r="C998" s="140" t="s">
        <v>7</v>
      </c>
      <c r="D998" s="136">
        <v>80</v>
      </c>
      <c r="E998" s="160">
        <v>412.5</v>
      </c>
      <c r="F998" s="127">
        <f t="shared" ref="F998" si="278">E998*D998</f>
        <v>33000</v>
      </c>
      <c r="G998" s="112"/>
    </row>
    <row r="999" spans="1:7" s="143" customFormat="1">
      <c r="A999" s="212" t="s">
        <v>420</v>
      </c>
      <c r="B999" s="213" t="s">
        <v>426</v>
      </c>
      <c r="C999" s="140" t="s">
        <v>7</v>
      </c>
      <c r="D999" s="115">
        <v>50</v>
      </c>
      <c r="E999" s="141"/>
      <c r="F999" s="215"/>
      <c r="G999" s="142"/>
    </row>
    <row r="1000" spans="1:7" s="93" customFormat="1" ht="15">
      <c r="A1000" s="210"/>
      <c r="B1000" s="211" t="s">
        <v>517</v>
      </c>
      <c r="C1000" s="140" t="s">
        <v>7</v>
      </c>
      <c r="D1000" s="136">
        <v>50</v>
      </c>
      <c r="E1000" s="160">
        <v>462.5</v>
      </c>
      <c r="F1000" s="127">
        <f t="shared" ref="F1000" si="279">E1000*D1000</f>
        <v>23125</v>
      </c>
      <c r="G1000" s="112"/>
    </row>
    <row r="1001" spans="1:7" s="143" customFormat="1">
      <c r="A1001" s="212" t="s">
        <v>481</v>
      </c>
      <c r="B1001" s="213" t="s">
        <v>427</v>
      </c>
      <c r="C1001" s="140" t="s">
        <v>7</v>
      </c>
      <c r="D1001" s="115">
        <v>2</v>
      </c>
      <c r="E1001" s="141"/>
      <c r="F1001" s="215"/>
      <c r="G1001" s="142"/>
    </row>
    <row r="1002" spans="1:7" s="93" customFormat="1" ht="15">
      <c r="A1002" s="210"/>
      <c r="B1002" s="211" t="s">
        <v>517</v>
      </c>
      <c r="C1002" s="140" t="s">
        <v>7</v>
      </c>
      <c r="D1002" s="136">
        <v>2</v>
      </c>
      <c r="E1002" s="160">
        <v>1020</v>
      </c>
      <c r="F1002" s="127">
        <f t="shared" ref="F1002" si="280">E1002*D1002</f>
        <v>2040</v>
      </c>
      <c r="G1002" s="112"/>
    </row>
    <row r="1003" spans="1:7" s="143" customFormat="1" ht="51">
      <c r="A1003" s="212" t="s">
        <v>482</v>
      </c>
      <c r="B1003" s="216" t="s">
        <v>428</v>
      </c>
      <c r="C1003" s="140" t="s">
        <v>7</v>
      </c>
      <c r="D1003" s="115">
        <v>5</v>
      </c>
      <c r="E1003" s="141"/>
      <c r="F1003" s="215"/>
      <c r="G1003" s="142"/>
    </row>
    <row r="1004" spans="1:7" s="93" customFormat="1" ht="15">
      <c r="A1004" s="210"/>
      <c r="B1004" s="211" t="s">
        <v>517</v>
      </c>
      <c r="C1004" s="140" t="s">
        <v>7</v>
      </c>
      <c r="D1004" s="136">
        <v>5</v>
      </c>
      <c r="E1004" s="160">
        <v>990</v>
      </c>
      <c r="F1004" s="127">
        <f t="shared" ref="F1004" si="281">E1004*D1004</f>
        <v>4950</v>
      </c>
      <c r="G1004" s="112"/>
    </row>
    <row r="1005" spans="1:7" s="143" customFormat="1" ht="51">
      <c r="A1005" s="212" t="s">
        <v>483</v>
      </c>
      <c r="B1005" s="216" t="s">
        <v>429</v>
      </c>
      <c r="C1005" s="140" t="s">
        <v>7</v>
      </c>
      <c r="D1005" s="115">
        <v>24</v>
      </c>
      <c r="E1005" s="141"/>
      <c r="F1005" s="215"/>
      <c r="G1005" s="142"/>
    </row>
    <row r="1006" spans="1:7" s="93" customFormat="1" ht="15">
      <c r="A1006" s="210"/>
      <c r="B1006" s="211" t="s">
        <v>517</v>
      </c>
      <c r="C1006" s="140" t="s">
        <v>7</v>
      </c>
      <c r="D1006" s="136">
        <v>24</v>
      </c>
      <c r="E1006" s="160">
        <v>850</v>
      </c>
      <c r="F1006" s="127">
        <f t="shared" ref="F1006" si="282">E1006*D1006</f>
        <v>20400</v>
      </c>
      <c r="G1006" s="112"/>
    </row>
    <row r="1007" spans="1:7" s="143" customFormat="1" ht="51">
      <c r="A1007" s="212" t="s">
        <v>484</v>
      </c>
      <c r="B1007" s="216" t="s">
        <v>430</v>
      </c>
      <c r="C1007" s="140" t="s">
        <v>7</v>
      </c>
      <c r="D1007" s="115">
        <v>10</v>
      </c>
      <c r="E1007" s="141"/>
      <c r="F1007" s="215"/>
      <c r="G1007" s="142"/>
    </row>
    <row r="1008" spans="1:7" s="93" customFormat="1" ht="15">
      <c r="A1008" s="210"/>
      <c r="B1008" s="211" t="s">
        <v>517</v>
      </c>
      <c r="C1008" s="140" t="s">
        <v>7</v>
      </c>
      <c r="D1008" s="136">
        <v>10</v>
      </c>
      <c r="E1008" s="160">
        <v>850</v>
      </c>
      <c r="F1008" s="127">
        <f t="shared" ref="F1008" si="283">E1008*D1008</f>
        <v>8500</v>
      </c>
      <c r="G1008" s="112"/>
    </row>
    <row r="1009" spans="1:8" s="143" customFormat="1" ht="38.25">
      <c r="A1009" s="212" t="s">
        <v>485</v>
      </c>
      <c r="B1009" s="216" t="s">
        <v>431</v>
      </c>
      <c r="C1009" s="140" t="s">
        <v>7</v>
      </c>
      <c r="D1009" s="115">
        <v>5</v>
      </c>
      <c r="E1009" s="141"/>
      <c r="F1009" s="215"/>
      <c r="G1009" s="142"/>
    </row>
    <row r="1010" spans="1:8" s="93" customFormat="1" ht="15">
      <c r="A1010" s="210"/>
      <c r="B1010" s="211" t="s">
        <v>517</v>
      </c>
      <c r="C1010" s="140" t="s">
        <v>7</v>
      </c>
      <c r="D1010" s="136">
        <v>5</v>
      </c>
      <c r="E1010" s="160">
        <v>850</v>
      </c>
      <c r="F1010" s="127">
        <f t="shared" ref="F1010" si="284">E1010*D1010</f>
        <v>4250</v>
      </c>
      <c r="G1010" s="112"/>
    </row>
    <row r="1011" spans="1:8" s="143" customFormat="1" ht="63.75">
      <c r="A1011" s="212" t="s">
        <v>486</v>
      </c>
      <c r="B1011" s="216" t="s">
        <v>432</v>
      </c>
      <c r="C1011" s="140" t="s">
        <v>7</v>
      </c>
      <c r="D1011" s="115">
        <v>5</v>
      </c>
      <c r="E1011" s="141"/>
      <c r="F1011" s="215"/>
      <c r="G1011" s="142"/>
    </row>
    <row r="1012" spans="1:8" s="93" customFormat="1" ht="15">
      <c r="A1012" s="210"/>
      <c r="B1012" s="211" t="s">
        <v>517</v>
      </c>
      <c r="C1012" s="140" t="s">
        <v>7</v>
      </c>
      <c r="D1012" s="136">
        <v>5</v>
      </c>
      <c r="E1012" s="160">
        <v>775</v>
      </c>
      <c r="F1012" s="127">
        <f t="shared" ref="F1012" si="285">E1012*D1012</f>
        <v>3875</v>
      </c>
      <c r="G1012" s="112"/>
    </row>
    <row r="1013" spans="1:8" s="143" customFormat="1" ht="63.75">
      <c r="A1013" s="212" t="s">
        <v>487</v>
      </c>
      <c r="B1013" s="216" t="s">
        <v>433</v>
      </c>
      <c r="C1013" s="140" t="s">
        <v>7</v>
      </c>
      <c r="D1013" s="115">
        <v>5</v>
      </c>
      <c r="E1013" s="141"/>
      <c r="F1013" s="215"/>
      <c r="G1013" s="142"/>
    </row>
    <row r="1014" spans="1:8" s="93" customFormat="1" ht="15">
      <c r="A1014" s="210"/>
      <c r="B1014" s="211" t="s">
        <v>517</v>
      </c>
      <c r="C1014" s="140" t="s">
        <v>7</v>
      </c>
      <c r="D1014" s="136">
        <v>5</v>
      </c>
      <c r="E1014" s="160">
        <v>875</v>
      </c>
      <c r="F1014" s="127">
        <f t="shared" ref="F1014" si="286">E1014*D1014</f>
        <v>4375</v>
      </c>
      <c r="G1014" s="112"/>
    </row>
    <row r="1015" spans="1:8" s="143" customFormat="1">
      <c r="A1015" s="212" t="s">
        <v>488</v>
      </c>
      <c r="B1015" s="216" t="s">
        <v>434</v>
      </c>
      <c r="C1015" s="140" t="s">
        <v>7</v>
      </c>
      <c r="D1015" s="115">
        <v>3</v>
      </c>
      <c r="E1015" s="141"/>
      <c r="F1015" s="215"/>
      <c r="G1015" s="142"/>
    </row>
    <row r="1016" spans="1:8" s="93" customFormat="1" ht="15">
      <c r="A1016" s="210"/>
      <c r="B1016" s="211" t="s">
        <v>517</v>
      </c>
      <c r="C1016" s="140" t="s">
        <v>7</v>
      </c>
      <c r="D1016" s="136">
        <v>3</v>
      </c>
      <c r="E1016" s="160">
        <v>890</v>
      </c>
      <c r="F1016" s="127">
        <f t="shared" ref="F1016" si="287">E1016*D1016</f>
        <v>2670</v>
      </c>
      <c r="G1016" s="112"/>
    </row>
    <row r="1017" spans="1:8" s="143" customFormat="1" ht="38.25">
      <c r="A1017" s="212" t="s">
        <v>489</v>
      </c>
      <c r="B1017" s="216" t="s">
        <v>435</v>
      </c>
      <c r="C1017" s="140" t="s">
        <v>436</v>
      </c>
      <c r="D1017" s="115">
        <v>5</v>
      </c>
      <c r="E1017" s="141"/>
      <c r="F1017" s="215"/>
      <c r="G1017" s="142"/>
    </row>
    <row r="1018" spans="1:8" s="93" customFormat="1" ht="15">
      <c r="A1018" s="210"/>
      <c r="B1018" s="211" t="s">
        <v>517</v>
      </c>
      <c r="C1018" s="140" t="s">
        <v>436</v>
      </c>
      <c r="D1018" s="136">
        <v>5</v>
      </c>
      <c r="E1018" s="160">
        <v>322.5</v>
      </c>
      <c r="F1018" s="127">
        <f t="shared" ref="F1018" si="288">E1018*D1018</f>
        <v>1612.5</v>
      </c>
      <c r="G1018" s="112"/>
    </row>
    <row r="1019" spans="1:8" s="143" customFormat="1" ht="14.25">
      <c r="A1019" s="212" t="s">
        <v>490</v>
      </c>
      <c r="B1019" s="216" t="s">
        <v>437</v>
      </c>
      <c r="C1019" s="140" t="s">
        <v>7</v>
      </c>
      <c r="D1019" s="115">
        <v>10</v>
      </c>
      <c r="E1019" s="141"/>
      <c r="F1019" s="215"/>
      <c r="G1019" s="142"/>
    </row>
    <row r="1020" spans="1:8" s="93" customFormat="1" ht="15">
      <c r="A1020" s="210"/>
      <c r="B1020" s="211" t="s">
        <v>517</v>
      </c>
      <c r="C1020" s="140" t="s">
        <v>7</v>
      </c>
      <c r="D1020" s="136">
        <v>10</v>
      </c>
      <c r="E1020" s="160">
        <v>720</v>
      </c>
      <c r="F1020" s="127">
        <f t="shared" ref="F1020" si="289">E1020*D1020</f>
        <v>7200</v>
      </c>
      <c r="G1020" s="112"/>
    </row>
    <row r="1021" spans="1:8" s="93" customFormat="1" ht="14.25">
      <c r="A1021" s="91"/>
      <c r="B1021" s="222" t="s">
        <v>522</v>
      </c>
      <c r="C1021" s="223"/>
      <c r="D1021" s="223"/>
      <c r="E1021" s="224"/>
      <c r="F1021" s="92"/>
      <c r="G1021" s="112"/>
    </row>
    <row r="1022" spans="1:8" s="93" customFormat="1" ht="15.75">
      <c r="A1022" s="91"/>
      <c r="B1022" s="101" t="s">
        <v>517</v>
      </c>
      <c r="C1022" s="94"/>
      <c r="D1022" s="94"/>
      <c r="E1022" s="94"/>
      <c r="F1022" s="103">
        <f>F1020+F1018+F1016+F1014+F1012+F1010+F1008+F1006+F1004+F1002+F1000+F998+F996+F994</f>
        <v>147497.5</v>
      </c>
      <c r="G1022" s="112">
        <v>1</v>
      </c>
    </row>
    <row r="1023" spans="1:8" s="16" customFormat="1" ht="76.5">
      <c r="A1023" s="39" t="s">
        <v>440</v>
      </c>
      <c r="B1023" s="29" t="s">
        <v>438</v>
      </c>
      <c r="C1023" s="70" t="s">
        <v>7</v>
      </c>
      <c r="D1023" s="64">
        <v>20</v>
      </c>
      <c r="E1023" s="54"/>
      <c r="F1023" s="54"/>
      <c r="G1023" s="116"/>
      <c r="H1023" s="143"/>
    </row>
    <row r="1024" spans="1:8" s="143" customFormat="1" ht="15">
      <c r="A1024" s="205"/>
      <c r="B1024" s="177" t="s">
        <v>515</v>
      </c>
      <c r="C1024" s="140" t="s">
        <v>7</v>
      </c>
      <c r="D1024" s="157">
        <v>20</v>
      </c>
      <c r="E1024" s="126">
        <v>28</v>
      </c>
      <c r="F1024" s="103">
        <f>D1024*E1024</f>
        <v>560</v>
      </c>
      <c r="G1024" s="112">
        <v>1</v>
      </c>
    </row>
    <row r="1025" spans="1:8" s="16" customFormat="1" ht="14.25">
      <c r="A1025" s="39" t="s">
        <v>493</v>
      </c>
      <c r="B1025" s="29" t="s">
        <v>492</v>
      </c>
      <c r="C1025" s="70" t="s">
        <v>7</v>
      </c>
      <c r="D1025" s="64">
        <v>50</v>
      </c>
      <c r="E1025" s="54"/>
      <c r="F1025" s="54"/>
      <c r="G1025" s="116"/>
      <c r="H1025" s="143"/>
    </row>
    <row r="1026" spans="1:8" s="93" customFormat="1" ht="15">
      <c r="A1026" s="91"/>
      <c r="B1026" s="119" t="s">
        <v>503</v>
      </c>
      <c r="C1026" s="140" t="s">
        <v>7</v>
      </c>
      <c r="D1026" s="157">
        <v>50</v>
      </c>
      <c r="E1026" s="189">
        <v>0.75</v>
      </c>
      <c r="F1026" s="106">
        <f>SUM(E1026*D1026)</f>
        <v>37.5</v>
      </c>
      <c r="G1026" s="112">
        <v>1</v>
      </c>
    </row>
    <row r="1027" spans="1:8" ht="14.25">
      <c r="B1027" s="81"/>
      <c r="C1027" s="81"/>
      <c r="D1027" s="82"/>
    </row>
    <row r="1028" spans="1:8" s="84" customFormat="1" ht="33.75" customHeight="1">
      <c r="A1028" s="83"/>
      <c r="B1028" s="229"/>
      <c r="C1028" s="229"/>
      <c r="D1028" s="229"/>
      <c r="G1028" s="117"/>
    </row>
    <row r="1029" spans="1:8" s="84" customFormat="1" ht="15.75">
      <c r="A1029" s="83"/>
      <c r="B1029" s="87"/>
      <c r="D1029" s="85"/>
      <c r="G1029" s="117"/>
    </row>
    <row r="1030" spans="1:8" s="84" customFormat="1" ht="15.75">
      <c r="A1030" s="83"/>
      <c r="B1030" s="228"/>
      <c r="C1030" s="228"/>
      <c r="D1030" s="228"/>
      <c r="G1030" s="117"/>
    </row>
    <row r="1031" spans="1:8" s="84" customFormat="1" ht="15">
      <c r="A1031" s="83"/>
      <c r="B1031" s="88"/>
      <c r="C1031" s="86"/>
      <c r="D1031" s="86"/>
      <c r="G1031" s="117"/>
    </row>
    <row r="1032" spans="1:8" s="84" customFormat="1" ht="15.75">
      <c r="A1032" s="83"/>
      <c r="B1032" s="228"/>
      <c r="C1032" s="228"/>
      <c r="D1032" s="228"/>
      <c r="G1032" s="117"/>
    </row>
    <row r="1033" spans="1:8" s="84" customFormat="1" ht="15">
      <c r="A1033" s="83"/>
      <c r="B1033" s="88"/>
      <c r="C1033" s="86"/>
      <c r="D1033" s="86"/>
      <c r="G1033" s="117"/>
    </row>
    <row r="1034" spans="1:8" s="84" customFormat="1" ht="15.75">
      <c r="A1034" s="83"/>
      <c r="B1034" s="228"/>
      <c r="C1034" s="228"/>
      <c r="D1034" s="228"/>
      <c r="G1034" s="117"/>
    </row>
    <row r="1035" spans="1:8" s="84" customFormat="1" ht="14.25">
      <c r="A1035" s="83"/>
      <c r="B1035" s="228"/>
      <c r="C1035" s="228"/>
      <c r="D1035" s="228"/>
      <c r="G1035" s="117"/>
    </row>
    <row r="1036" spans="1:8" s="84" customFormat="1" ht="14.25">
      <c r="A1036" s="83"/>
      <c r="B1036" s="228"/>
      <c r="C1036" s="228"/>
      <c r="D1036" s="228"/>
      <c r="G1036" s="117"/>
    </row>
    <row r="1037" spans="1:8" ht="14.25">
      <c r="B1037" s="81"/>
      <c r="C1037" s="89"/>
      <c r="D1037" s="82"/>
    </row>
    <row r="1038" spans="1:8" ht="15.75">
      <c r="B1038" s="118"/>
      <c r="C1038" s="89"/>
      <c r="D1038" s="82"/>
    </row>
    <row r="1039" spans="1:8" ht="14.25">
      <c r="B1039" s="81"/>
      <c r="C1039" s="81"/>
      <c r="D1039" s="82"/>
    </row>
    <row r="1040" spans="1:8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25"/>
    <row r="17297" ht="14.25"/>
    <row r="17298" ht="14.25"/>
    <row r="17299" ht="14.25"/>
    <row r="17300" ht="14.25"/>
    <row r="17301" ht="14.25"/>
    <row r="17302" ht="14.25"/>
    <row r="17303" ht="14.25"/>
    <row r="17304" ht="14.25"/>
    <row r="17305" ht="14.25"/>
    <row r="17306" ht="14.25"/>
    <row r="17307" ht="14.25"/>
    <row r="17308" ht="14.25"/>
    <row r="17309" ht="14.25"/>
    <row r="17310" ht="14.25"/>
    <row r="17311" ht="14.25"/>
    <row r="17312" ht="14.25"/>
    <row r="17313" ht="14.25"/>
    <row r="17314" ht="14.25"/>
    <row r="17315" ht="14.25"/>
    <row r="17316" ht="14.25"/>
    <row r="17317" ht="14.25"/>
    <row r="17318" ht="14.25"/>
    <row r="17319" ht="14.25"/>
    <row r="17320" ht="14.25"/>
    <row r="17321" ht="14.25"/>
    <row r="17322" ht="14.25"/>
    <row r="17323" ht="14.25"/>
    <row r="17324" ht="14.25"/>
    <row r="17325" ht="14.25"/>
    <row r="17326" ht="14.25"/>
    <row r="17327" ht="14.25"/>
    <row r="17328" ht="14.25"/>
    <row r="17329" ht="14.25"/>
    <row r="17330" ht="14.25"/>
    <row r="17331" ht="14.25"/>
    <row r="17332" ht="14.25"/>
    <row r="17333" ht="14.25"/>
    <row r="17334" ht="14.25"/>
    <row r="17335" ht="14.25"/>
    <row r="17336" ht="14.25"/>
    <row r="17337" ht="14.25"/>
    <row r="17338" ht="14.25"/>
    <row r="17339" ht="14.25"/>
    <row r="17340" ht="14.25"/>
    <row r="17341" ht="14.25"/>
    <row r="17342" ht="14.25"/>
    <row r="17343" ht="14.25"/>
    <row r="17344" ht="14.25"/>
    <row r="17345" ht="14.25"/>
    <row r="17346" ht="14.25"/>
    <row r="17347" ht="14.25"/>
    <row r="17348" ht="14.25"/>
    <row r="17349" ht="14.25"/>
    <row r="17350" ht="14.25"/>
    <row r="17351" ht="14.25"/>
    <row r="17352" ht="14.25"/>
    <row r="17353" ht="14.25"/>
    <row r="17354" ht="14.25"/>
    <row r="17355" ht="14.25"/>
    <row r="17356" ht="14.25"/>
    <row r="17357" ht="14.25"/>
    <row r="17358" ht="14.25"/>
    <row r="17359" ht="14.25"/>
    <row r="17360" ht="14.25"/>
    <row r="17361" ht="14.25"/>
    <row r="17362" ht="14.25"/>
    <row r="17363" ht="14.25"/>
    <row r="17364" ht="14.25"/>
    <row r="17365" ht="14.25"/>
    <row r="17366" ht="14.25"/>
    <row r="17367" ht="14.25"/>
    <row r="17368" ht="14.25"/>
    <row r="17369" ht="14.25"/>
    <row r="17370" ht="14.25"/>
    <row r="17371" ht="14.25"/>
    <row r="17372" ht="14.25"/>
    <row r="17373" ht="14.25"/>
    <row r="17374" ht="14.25"/>
    <row r="17375" ht="14.25"/>
    <row r="17376" ht="14.25"/>
    <row r="17377" ht="14.25"/>
    <row r="17378" ht="14.25"/>
    <row r="17379" ht="14.25"/>
    <row r="17380" ht="14.25"/>
    <row r="17381" ht="14.25"/>
    <row r="17382" ht="14.25"/>
    <row r="17383" ht="14.25"/>
    <row r="17384" ht="14.25"/>
    <row r="17385" ht="14.25"/>
    <row r="17386" ht="14.25"/>
    <row r="17387" ht="14.25"/>
    <row r="17388" ht="14.25"/>
    <row r="17389" ht="14.25"/>
    <row r="17390" ht="14.25"/>
    <row r="17391" ht="14.25"/>
    <row r="17392" ht="14.25"/>
    <row r="17393" ht="14.25"/>
    <row r="17394" ht="14.25"/>
    <row r="17395" ht="14.25"/>
    <row r="17396" ht="14.25"/>
    <row r="17397" ht="14.25"/>
    <row r="17398" ht="14.25"/>
    <row r="17399" ht="14.25"/>
    <row r="17400" ht="14.25"/>
    <row r="17401" ht="14.25"/>
    <row r="17402" ht="14.25"/>
    <row r="17403" ht="14.25"/>
    <row r="17404" ht="14.25"/>
    <row r="17405" ht="14.25"/>
    <row r="17406" ht="14.25"/>
    <row r="17407" ht="14.25"/>
    <row r="17408" ht="14.25"/>
    <row r="17409" ht="14.25"/>
    <row r="17410" ht="14.25"/>
    <row r="17411" ht="14.25"/>
    <row r="17412" ht="14.25"/>
    <row r="17413" ht="14.25"/>
    <row r="17414" ht="14.25"/>
    <row r="17415" ht="14.25"/>
    <row r="17416" ht="14.25"/>
    <row r="17417" ht="14.25"/>
    <row r="17418" ht="14.25"/>
    <row r="17419" ht="14.25"/>
    <row r="17420" ht="14.25"/>
    <row r="17421" ht="14.25"/>
    <row r="17422" ht="14.25"/>
    <row r="17423" ht="14.25"/>
    <row r="17424" ht="14.25"/>
    <row r="17425" ht="14.25"/>
    <row r="17426" ht="14.25"/>
    <row r="17427" ht="14.25"/>
    <row r="17428" ht="14.25"/>
    <row r="17429" ht="14.25"/>
    <row r="17430" ht="14.25"/>
    <row r="17431" ht="14.25"/>
    <row r="17432" ht="14.25"/>
    <row r="17433" ht="14.25"/>
    <row r="17434" ht="14.25"/>
    <row r="17435" ht="14.25"/>
    <row r="17436" ht="14.25"/>
    <row r="17437" ht="14.25"/>
    <row r="17438" ht="14.25"/>
    <row r="17439" ht="14.25"/>
    <row r="17440" ht="14.25"/>
    <row r="17441" ht="14.25"/>
    <row r="17442" ht="14.25"/>
    <row r="17443" ht="14.25"/>
    <row r="17444" ht="14.25"/>
    <row r="17445" ht="14.25"/>
    <row r="17446" ht="14.25"/>
    <row r="17447" ht="14.25"/>
    <row r="17448" ht="14.25"/>
    <row r="17449" ht="14.25"/>
    <row r="17450" ht="14.25"/>
    <row r="17451" ht="14.25"/>
    <row r="17452" ht="14.25"/>
    <row r="17453" ht="14.25"/>
    <row r="17454" ht="14.25"/>
    <row r="17455" ht="14.25"/>
    <row r="17456" ht="14.25"/>
    <row r="17457" ht="14.25"/>
    <row r="17458" ht="14.25"/>
    <row r="17459" ht="14.25"/>
    <row r="17460" ht="14.25"/>
    <row r="17461" ht="14.25"/>
    <row r="17462" ht="14.25"/>
    <row r="17463" ht="14.25"/>
    <row r="17464" ht="14.25"/>
    <row r="17465" ht="14.25"/>
    <row r="17466" ht="14.25"/>
    <row r="17467" ht="14.25"/>
    <row r="17468" ht="14.25"/>
    <row r="17469" ht="14.25"/>
    <row r="17470" ht="14.25"/>
    <row r="17471" ht="14.25"/>
    <row r="17472" ht="14.25"/>
    <row r="17473" ht="14.25"/>
    <row r="17474" ht="14.25"/>
    <row r="17475" ht="14.25"/>
    <row r="17476" ht="14.25"/>
    <row r="17477" ht="14.25"/>
    <row r="17478" ht="14.25"/>
    <row r="17479" ht="14.25"/>
    <row r="17480" ht="14.25"/>
    <row r="17481" ht="14.25"/>
    <row r="17482" ht="14.25"/>
    <row r="17483" ht="14.25"/>
    <row r="17484" ht="14.25"/>
    <row r="17485" ht="14.25"/>
    <row r="17486" ht="14.25"/>
    <row r="17487" ht="14.25"/>
    <row r="17488" ht="14.25"/>
    <row r="17489" ht="14.25"/>
    <row r="17490" ht="14.25"/>
    <row r="17491" ht="14.25"/>
    <row r="17492" ht="14.25"/>
    <row r="17493" ht="14.25"/>
    <row r="17494" ht="14.25"/>
    <row r="17495" ht="14.25"/>
    <row r="17496" ht="14.25"/>
    <row r="17497" ht="14.25"/>
    <row r="17498" ht="14.25"/>
    <row r="17499" ht="14.25"/>
    <row r="17500" ht="14.25"/>
    <row r="17501" ht="14.25"/>
    <row r="17502" ht="14.25"/>
    <row r="17503" ht="14.25"/>
    <row r="17504" ht="14.25"/>
    <row r="17505" ht="14.25"/>
    <row r="17506" ht="14.25"/>
    <row r="17507" ht="14.25"/>
    <row r="17508" ht="14.25"/>
    <row r="17509" ht="14.25"/>
    <row r="17510" ht="14.25"/>
    <row r="17511" ht="14.25"/>
    <row r="17512" ht="14.25"/>
    <row r="17513" ht="14.25"/>
    <row r="17514" ht="14.25"/>
    <row r="17515" ht="14.25"/>
    <row r="17516" ht="14.25"/>
    <row r="17517" ht="14.25"/>
    <row r="17518" ht="14.25"/>
    <row r="17519" ht="14.25"/>
    <row r="17520" ht="14.25"/>
    <row r="17521" ht="14.25"/>
    <row r="17522" ht="14.25"/>
    <row r="17523" ht="14.25"/>
    <row r="17524" ht="14.25"/>
    <row r="17525" ht="14.25"/>
    <row r="17526" ht="14.25"/>
    <row r="17527" ht="14.25"/>
    <row r="17528" ht="14.25"/>
    <row r="17529" ht="14.25"/>
    <row r="17530" ht="14.25"/>
    <row r="17531" ht="14.25"/>
    <row r="17532" ht="14.25"/>
    <row r="17533" ht="14.25"/>
    <row r="17534" ht="14.25"/>
    <row r="17535" ht="14.25"/>
    <row r="17536" ht="14.25"/>
    <row r="17537" ht="14.25"/>
    <row r="17538" ht="14.25"/>
    <row r="17539" ht="14.25"/>
    <row r="17540" ht="14.25"/>
    <row r="17541" ht="14.25"/>
    <row r="17542" ht="14.25"/>
    <row r="17543" ht="14.25"/>
    <row r="17544" ht="14.25"/>
    <row r="17545" ht="14.25"/>
    <row r="17546" ht="14.25"/>
    <row r="17547" ht="14.25"/>
    <row r="17548" ht="14.25"/>
    <row r="17549" ht="14.25"/>
    <row r="17550" ht="14.25"/>
    <row r="17551" ht="14.25"/>
    <row r="17552" ht="14.25"/>
    <row r="17553" ht="14.25"/>
    <row r="17554" ht="14.25"/>
    <row r="17555" ht="14.25"/>
    <row r="17556" ht="14.25"/>
    <row r="17557" ht="14.25"/>
    <row r="17558" ht="14.25"/>
    <row r="17559" ht="14.25"/>
    <row r="17560" ht="14.25"/>
    <row r="17561" ht="14.25"/>
    <row r="17562" ht="14.25"/>
    <row r="17563" ht="14.25"/>
    <row r="17564" ht="14.25"/>
    <row r="17565" ht="14.25"/>
    <row r="17566" ht="14.25"/>
    <row r="17567" ht="14.25"/>
    <row r="17568" ht="14.25"/>
    <row r="17569" ht="14.25"/>
    <row r="17570" ht="14.25"/>
    <row r="17571" ht="14.25"/>
    <row r="17572" ht="14.25"/>
    <row r="17573" ht="14.25"/>
    <row r="17574" ht="14.25"/>
    <row r="17575" ht="14.25"/>
    <row r="17576" ht="14.25"/>
    <row r="17577" ht="14.25"/>
    <row r="17578" ht="14.25"/>
    <row r="17579" ht="14.25"/>
    <row r="17580" ht="14.25"/>
    <row r="17581" ht="14.25"/>
    <row r="17582" ht="14.25"/>
    <row r="17583" ht="14.25"/>
    <row r="17584" ht="14.25"/>
    <row r="17585" ht="14.25"/>
    <row r="17586" ht="14.25"/>
    <row r="17587" ht="14.25"/>
    <row r="17588" ht="14.25"/>
    <row r="17589" ht="14.25"/>
    <row r="17590" ht="14.25"/>
    <row r="17591" ht="14.25"/>
    <row r="17592" ht="14.25"/>
    <row r="17593" ht="14.25"/>
    <row r="17594" ht="14.25"/>
    <row r="17595" ht="14.25"/>
    <row r="17596" ht="14.25"/>
    <row r="17597" ht="14.25"/>
    <row r="17598" ht="14.25"/>
    <row r="17599" ht="14.25"/>
    <row r="17600" ht="14.25"/>
    <row r="17601" ht="14.25"/>
    <row r="17602" ht="14.25"/>
    <row r="17603" ht="14.25"/>
    <row r="17604" ht="14.25"/>
    <row r="17605" ht="14.25"/>
    <row r="17606" ht="14.25"/>
    <row r="17607" ht="14.25"/>
    <row r="17608" ht="14.25"/>
    <row r="17609" ht="14.25"/>
    <row r="17610" ht="14.25"/>
    <row r="17611" ht="14.25"/>
    <row r="17612" ht="14.25"/>
    <row r="17613" ht="14.25"/>
    <row r="17614" ht="14.25"/>
    <row r="17615" ht="14.25"/>
    <row r="17616" ht="14.25"/>
    <row r="17617" ht="14.25"/>
    <row r="17618" ht="14.25"/>
    <row r="17619" ht="14.25"/>
    <row r="17620" ht="14.25"/>
    <row r="17621" ht="14.25"/>
    <row r="17622" ht="14.25"/>
    <row r="17623" ht="14.25"/>
    <row r="17624" ht="14.25"/>
    <row r="17625" ht="14.25"/>
    <row r="17626" ht="14.25"/>
    <row r="17627" ht="14.25"/>
    <row r="17628" ht="14.25"/>
    <row r="17629" ht="14.25"/>
    <row r="17630" ht="14.25"/>
    <row r="17631" ht="14.25"/>
    <row r="17632" ht="14.25"/>
    <row r="17633" ht="14.25"/>
    <row r="17634" ht="14.25"/>
    <row r="17635" ht="14.25"/>
    <row r="17636" ht="14.25"/>
    <row r="17637" ht="14.25"/>
    <row r="17638" ht="14.25"/>
    <row r="17639" ht="14.25"/>
    <row r="17640" ht="14.25"/>
    <row r="17641" ht="14.25"/>
    <row r="17642" ht="14.25"/>
    <row r="17643" ht="14.25"/>
    <row r="17644" ht="14.25"/>
    <row r="17645" ht="14.25"/>
    <row r="17646" ht="14.25"/>
    <row r="17647" ht="14.25"/>
    <row r="17648" ht="14.25"/>
    <row r="17649" ht="14.25"/>
    <row r="17650" ht="14.25"/>
    <row r="17651" ht="14.25"/>
    <row r="17652" ht="14.25"/>
    <row r="17653" ht="14.25"/>
    <row r="17654" ht="14.25"/>
    <row r="17655" ht="14.25"/>
    <row r="17656" ht="14.25"/>
    <row r="17657" ht="14.25"/>
    <row r="17658" ht="14.25"/>
    <row r="17659" ht="14.25"/>
    <row r="17660" ht="14.25"/>
    <row r="17661" ht="14.25"/>
    <row r="17662" ht="14.25"/>
    <row r="17663" ht="14.25"/>
    <row r="17664" ht="14.25"/>
    <row r="17665" ht="14.25"/>
    <row r="17666" ht="14.25"/>
    <row r="17667" ht="14.25"/>
    <row r="17668" ht="14.25"/>
    <row r="17669" ht="14.25"/>
    <row r="17670" ht="14.25"/>
    <row r="17671" ht="14.25"/>
    <row r="17672" ht="14.25"/>
    <row r="17673" ht="14.25"/>
    <row r="17674" ht="14.25"/>
    <row r="17675" ht="14.25"/>
    <row r="17676" ht="14.25"/>
    <row r="17677" ht="14.25"/>
    <row r="17678" ht="14.25"/>
    <row r="17679" ht="14.25"/>
    <row r="17680" ht="14.25"/>
    <row r="17681" ht="14.25"/>
    <row r="17682" ht="14.25"/>
    <row r="17683" ht="14.25"/>
    <row r="17684" ht="14.25"/>
    <row r="17685" ht="14.25"/>
    <row r="17686" ht="14.25"/>
    <row r="17687" ht="14.25"/>
    <row r="17688" ht="14.25"/>
    <row r="17689" ht="14.25"/>
    <row r="17690" ht="14.25"/>
    <row r="17691" ht="14.25"/>
    <row r="17692" ht="14.25"/>
    <row r="17693" ht="14.25"/>
    <row r="17694" ht="14.25"/>
    <row r="17695" ht="14.25"/>
    <row r="17696" ht="14.25"/>
    <row r="17697" ht="14.25"/>
    <row r="17698" ht="14.25"/>
    <row r="17699" ht="14.25"/>
    <row r="17700" ht="14.25"/>
    <row r="17701" ht="14.25"/>
    <row r="17702" ht="14.25"/>
    <row r="17703" ht="14.25"/>
    <row r="17704" ht="14.25"/>
    <row r="17705" ht="14.25"/>
    <row r="17706" ht="14.25"/>
    <row r="17707" ht="14.25"/>
    <row r="17708" ht="14.25"/>
    <row r="17709" ht="14.25"/>
    <row r="17710" ht="14.25"/>
    <row r="17711" ht="14.25"/>
    <row r="17712" ht="14.25"/>
    <row r="17713" ht="14.25"/>
    <row r="17714" ht="14.25"/>
    <row r="17715" ht="14.25"/>
    <row r="17716" ht="14.25"/>
    <row r="17717" ht="14.25"/>
    <row r="17718" ht="14.25"/>
    <row r="17719" ht="14.25"/>
    <row r="17720" ht="14.25"/>
    <row r="17721" ht="14.25"/>
    <row r="17722" ht="14.25"/>
    <row r="17723" ht="14.25"/>
    <row r="17724" ht="14.25"/>
    <row r="17725" ht="14.25"/>
    <row r="17726" ht="14.25"/>
    <row r="17727" ht="14.25"/>
    <row r="17728" ht="14.25"/>
    <row r="17729" ht="14.25"/>
    <row r="17730" ht="14.25"/>
    <row r="17731" ht="14.25"/>
    <row r="17732" ht="14.25"/>
    <row r="17733" ht="14.25"/>
    <row r="17734" ht="14.25"/>
    <row r="17735" ht="14.25"/>
    <row r="17736" ht="14.25"/>
    <row r="17737" ht="14.25"/>
    <row r="17738" ht="14.25"/>
    <row r="17739" ht="14.25"/>
    <row r="17740" ht="14.25"/>
    <row r="17741" ht="14.25"/>
    <row r="17742" ht="14.25"/>
    <row r="17743" ht="14.25"/>
    <row r="17744" ht="14.25"/>
    <row r="17745" ht="14.25"/>
    <row r="17746" ht="14.25"/>
    <row r="17747" ht="14.25"/>
    <row r="17748" ht="14.25"/>
    <row r="17749" ht="14.25"/>
    <row r="17750" ht="14.25"/>
    <row r="17751" ht="14.25"/>
    <row r="17752" ht="14.25"/>
    <row r="17753" ht="14.25"/>
    <row r="17754" ht="14.25"/>
    <row r="17755" ht="14.25"/>
    <row r="17756" ht="14.25"/>
    <row r="17757" ht="14.25"/>
    <row r="17758" ht="14.25"/>
    <row r="17759" ht="14.25"/>
    <row r="17760" ht="14.25"/>
    <row r="17761" ht="14.25"/>
    <row r="17762" ht="14.25"/>
    <row r="17763" ht="14.25"/>
    <row r="17764" ht="14.25"/>
    <row r="17765" ht="14.25"/>
    <row r="17766" ht="14.25"/>
    <row r="17767" ht="14.25"/>
    <row r="17768" ht="14.25"/>
    <row r="17769" ht="14.25"/>
    <row r="17770" ht="14.25"/>
    <row r="17771" ht="14.25"/>
    <row r="17772" ht="14.25"/>
    <row r="17773" ht="14.25"/>
    <row r="17774" ht="14.25"/>
    <row r="17775" ht="14.25"/>
    <row r="17776" ht="14.25"/>
    <row r="17777" ht="14.25"/>
    <row r="17778" ht="14.25"/>
    <row r="17779" ht="14.25"/>
    <row r="17780" ht="14.25"/>
    <row r="17781" ht="14.25"/>
    <row r="17782" ht="14.25"/>
    <row r="17783" ht="14.25"/>
    <row r="17784" ht="14.25"/>
    <row r="17785" ht="14.25"/>
    <row r="17786" ht="14.25"/>
    <row r="17787" ht="14.25"/>
    <row r="17788" ht="14.25"/>
    <row r="17789" ht="14.25"/>
    <row r="17790" ht="14.25"/>
    <row r="17791" ht="14.25"/>
    <row r="17792" ht="14.25"/>
    <row r="17793" ht="14.25"/>
    <row r="17794" ht="14.25"/>
    <row r="17795" ht="14.25"/>
    <row r="17796" ht="14.25"/>
    <row r="17797" ht="14.25"/>
    <row r="17798" ht="14.25"/>
    <row r="17799" ht="14.25"/>
    <row r="17800" ht="14.25"/>
    <row r="17801" ht="14.25"/>
    <row r="17802" ht="14.25"/>
    <row r="17803" ht="14.25"/>
    <row r="17804" ht="14.25"/>
    <row r="17805" ht="14.25"/>
    <row r="17806" ht="14.25"/>
    <row r="17807" ht="14.25"/>
    <row r="17808" ht="14.25"/>
    <row r="17809" ht="14.25"/>
    <row r="17810" ht="14.25"/>
    <row r="17811" ht="14.25"/>
    <row r="17812" ht="14.25"/>
    <row r="17813" ht="14.25"/>
    <row r="17814" ht="14.25"/>
    <row r="17815" ht="14.25"/>
    <row r="17816" ht="14.25"/>
    <row r="17817" ht="14.25"/>
    <row r="17818" ht="14.25"/>
    <row r="17819" ht="14.25"/>
    <row r="17820" ht="14.25"/>
    <row r="17821" ht="14.25"/>
    <row r="17822" ht="14.25"/>
    <row r="17823" ht="14.25"/>
    <row r="17824" ht="14.25"/>
    <row r="17825" ht="14.25"/>
    <row r="17826" ht="14.25"/>
    <row r="17827" ht="14.25"/>
    <row r="17828" ht="14.25"/>
    <row r="17829" ht="14.25"/>
    <row r="17830" ht="14.25"/>
    <row r="17831" ht="14.25"/>
    <row r="17832" ht="14.25"/>
    <row r="17833" ht="14.25"/>
    <row r="17834" ht="14.25"/>
    <row r="17835" ht="14.25"/>
    <row r="17836" ht="14.25"/>
    <row r="17837" ht="14.25"/>
    <row r="17838" ht="14.25"/>
    <row r="17839" ht="14.25"/>
    <row r="17840" ht="14.25"/>
    <row r="17841" ht="14.25"/>
    <row r="17842" ht="14.25"/>
    <row r="17843" ht="14.25"/>
    <row r="17844" ht="14.25"/>
    <row r="17845" ht="14.25"/>
    <row r="17846" ht="14.25"/>
    <row r="17847" ht="14.25"/>
    <row r="17848" ht="14.25"/>
    <row r="17849" ht="14.25"/>
    <row r="17850" ht="14.25"/>
    <row r="17851" ht="14.25"/>
    <row r="17852" ht="14.25"/>
    <row r="17853" ht="14.25"/>
    <row r="17854" ht="14.25"/>
    <row r="17855" ht="14.25"/>
    <row r="17856" ht="14.25"/>
    <row r="17857" ht="14.25"/>
    <row r="17858" ht="14.25"/>
    <row r="17859" ht="14.25"/>
    <row r="17860" ht="14.25"/>
    <row r="17861" ht="14.25"/>
    <row r="17862" ht="14.25"/>
    <row r="17863" ht="14.25"/>
    <row r="17864" ht="14.25"/>
    <row r="17865" ht="14.25"/>
    <row r="17866" ht="14.25"/>
    <row r="17867" ht="14.25"/>
    <row r="17868" ht="14.25"/>
    <row r="17869" ht="14.25"/>
    <row r="17870" ht="14.25"/>
    <row r="17871" ht="14.25"/>
    <row r="17872" ht="14.25"/>
    <row r="17873" ht="14.25"/>
    <row r="17874" ht="14.25"/>
    <row r="17875" ht="14.25"/>
    <row r="17876" ht="14.25"/>
    <row r="17877" ht="14.25"/>
    <row r="17878" ht="14.25"/>
    <row r="17879" ht="14.25"/>
    <row r="17880" ht="14.25"/>
    <row r="17881" ht="14.25"/>
    <row r="17882" ht="14.25"/>
    <row r="17883" ht="14.25"/>
    <row r="17884" ht="14.25"/>
    <row r="17885" ht="14.25"/>
    <row r="17886" ht="14.25"/>
    <row r="17887" ht="14.25"/>
    <row r="17888" ht="14.25"/>
    <row r="17889" ht="14.25"/>
    <row r="17890" ht="14.25"/>
    <row r="17891" ht="14.25"/>
    <row r="17892" ht="14.25"/>
    <row r="17893" ht="14.25"/>
    <row r="17894" ht="14.25"/>
    <row r="17895" ht="14.25"/>
    <row r="17896" ht="14.25"/>
    <row r="17897" ht="14.25"/>
    <row r="17898" ht="14.25"/>
    <row r="17899" ht="14.25"/>
    <row r="17900" ht="14.25"/>
    <row r="17901" ht="14.25"/>
    <row r="17902" ht="14.25"/>
    <row r="17903" ht="14.25"/>
    <row r="17904" ht="14.25"/>
    <row r="17905" ht="14.25"/>
    <row r="17906" ht="14.25"/>
    <row r="17907" ht="14.25"/>
    <row r="17908" ht="14.25"/>
    <row r="17909" ht="14.25"/>
    <row r="17910" ht="14.25"/>
    <row r="17911" ht="14.25"/>
    <row r="17912" ht="14.25"/>
    <row r="17913" ht="14.25"/>
    <row r="17914" ht="14.25"/>
    <row r="17915" ht="14.25"/>
    <row r="17916" ht="14.25"/>
    <row r="17917" ht="14.25"/>
    <row r="17918" ht="14.25"/>
    <row r="17919" ht="14.25"/>
    <row r="17920" ht="14.25"/>
    <row r="17921" ht="14.25"/>
    <row r="17922" ht="14.25"/>
    <row r="17923" ht="14.25"/>
    <row r="17924" ht="14.25"/>
    <row r="17925" ht="14.25"/>
    <row r="17926" ht="14.25"/>
    <row r="17927" ht="14.25"/>
    <row r="17928" ht="14.25"/>
    <row r="17929" ht="14.25"/>
    <row r="17930" ht="14.25"/>
    <row r="17931" ht="14.25"/>
    <row r="17932" ht="14.25"/>
    <row r="17933" ht="14.25"/>
    <row r="17934" ht="14.25"/>
    <row r="17935" ht="14.25"/>
    <row r="17936" ht="14.25"/>
    <row r="17937" ht="14.25"/>
    <row r="17938" ht="14.25"/>
    <row r="17939" ht="14.25"/>
    <row r="17940" ht="14.25"/>
    <row r="17941" ht="14.25"/>
    <row r="17942" ht="14.25"/>
    <row r="17943" ht="14.25"/>
    <row r="17944" ht="14.25"/>
    <row r="17945" ht="14.25"/>
    <row r="17946" ht="14.25"/>
    <row r="17947" ht="14.25"/>
    <row r="17948" ht="14.25"/>
    <row r="17949" ht="14.25"/>
    <row r="17950" ht="14.25"/>
    <row r="17951" ht="14.25"/>
    <row r="17952" ht="14.25"/>
    <row r="17953" ht="14.25"/>
    <row r="17954" ht="14.25"/>
    <row r="17955" ht="14.25"/>
    <row r="17956" ht="14.25"/>
    <row r="17957" ht="14.25"/>
    <row r="17958" ht="14.25"/>
    <row r="17959" ht="14.25"/>
    <row r="17960" ht="14.25"/>
    <row r="17961" ht="14.25"/>
    <row r="17962" ht="14.25"/>
    <row r="17963" ht="14.25"/>
    <row r="17964" ht="14.25"/>
    <row r="17965" ht="14.25"/>
    <row r="17966" ht="14.25"/>
    <row r="17967" ht="14.25"/>
    <row r="17968" ht="14.25"/>
    <row r="17969" ht="14.25"/>
    <row r="17970" ht="14.25"/>
    <row r="17971" ht="14.25"/>
    <row r="17972" ht="14.25"/>
    <row r="17973" ht="14.25"/>
    <row r="17974" ht="14.25"/>
    <row r="17975" ht="14.25"/>
    <row r="17976" ht="14.25"/>
    <row r="17977" ht="14.25"/>
    <row r="17978" ht="14.25"/>
    <row r="17979" ht="14.25"/>
    <row r="17980" ht="14.25"/>
    <row r="17981" ht="14.25"/>
    <row r="17982" ht="14.25"/>
    <row r="17983" ht="14.25"/>
    <row r="17984" ht="14.25"/>
    <row r="17985" ht="14.25"/>
    <row r="17986" ht="14.25"/>
    <row r="17987" ht="14.25"/>
    <row r="17988" ht="14.25"/>
    <row r="17989" ht="14.25"/>
    <row r="17990" ht="14.25"/>
    <row r="17991" ht="14.25"/>
    <row r="17992" ht="14.25"/>
    <row r="17993" ht="14.25"/>
    <row r="17994" ht="14.25"/>
    <row r="17995" ht="14.25"/>
    <row r="17996" ht="14.25"/>
    <row r="17997" ht="14.25"/>
    <row r="17998" ht="14.25"/>
    <row r="17999" ht="14.25"/>
    <row r="18000" ht="14.25"/>
    <row r="18001" ht="14.25"/>
    <row r="18002" ht="14.25"/>
    <row r="18003" ht="14.25"/>
    <row r="18004" ht="14.25"/>
    <row r="18005" ht="14.25"/>
    <row r="18006" ht="14.25"/>
    <row r="18007" ht="14.25"/>
    <row r="18008" ht="14.25"/>
    <row r="18009" ht="14.25"/>
    <row r="18010" ht="14.25"/>
    <row r="18011" ht="14.25"/>
    <row r="18012" ht="14.25"/>
    <row r="18013" ht="14.25"/>
    <row r="18014" ht="14.25"/>
    <row r="18015" ht="14.25"/>
    <row r="18016" ht="14.25"/>
    <row r="18017" ht="14.25"/>
    <row r="18018" ht="14.25"/>
    <row r="18019" ht="14.25"/>
    <row r="18020" ht="14.25"/>
    <row r="18021" ht="14.25"/>
    <row r="18022" ht="14.25"/>
    <row r="18023" ht="14.25"/>
    <row r="18024" ht="14.25"/>
    <row r="18025" ht="14.25"/>
    <row r="18026" ht="14.25"/>
    <row r="18027" ht="14.25"/>
    <row r="18028" ht="14.25"/>
    <row r="18029" ht="14.25"/>
    <row r="18030" ht="14.25"/>
    <row r="18031" ht="14.25"/>
    <row r="18032" ht="14.25"/>
    <row r="18033" ht="14.25"/>
    <row r="18034" ht="14.25"/>
    <row r="18035" ht="14.25"/>
    <row r="18036" ht="14.25"/>
    <row r="18037" ht="14.25"/>
    <row r="18038" ht="14.25"/>
    <row r="18039" ht="14.25"/>
    <row r="18040" ht="14.25"/>
    <row r="18041" ht="14.25"/>
    <row r="18042" ht="14.25"/>
    <row r="18043" ht="14.25"/>
    <row r="18044" ht="14.25"/>
    <row r="18045" ht="14.25"/>
    <row r="18046" ht="14.25"/>
    <row r="18047" ht="14.25"/>
    <row r="18048" ht="14.25"/>
    <row r="18049" ht="14.25"/>
    <row r="18050" ht="14.25"/>
    <row r="18051" ht="14.25"/>
    <row r="18052" ht="14.25"/>
    <row r="18053" ht="14.25"/>
    <row r="18054" ht="14.25"/>
    <row r="18055" ht="14.25"/>
    <row r="18056" ht="14.25"/>
    <row r="18057" ht="14.25"/>
    <row r="18058" ht="14.25"/>
    <row r="18059" ht="14.25"/>
    <row r="18060" ht="14.25"/>
    <row r="18061" ht="14.25"/>
    <row r="18062" ht="14.25"/>
    <row r="18063" ht="14.25"/>
    <row r="18064" ht="14.25"/>
    <row r="18065" ht="14.25"/>
    <row r="18066" ht="14.25"/>
    <row r="18067" ht="14.25"/>
    <row r="18068" ht="14.25"/>
    <row r="18069" ht="14.25"/>
    <row r="18070" ht="14.25"/>
    <row r="18071" ht="14.25"/>
    <row r="18072" ht="14.25"/>
    <row r="18073" ht="14.25"/>
    <row r="18074" ht="14.25"/>
    <row r="18075" ht="14.25"/>
    <row r="18076" ht="14.25"/>
    <row r="18077" ht="14.25"/>
    <row r="18078" ht="14.25"/>
    <row r="18079" ht="14.25"/>
    <row r="18080" ht="14.25"/>
    <row r="18081" ht="14.25"/>
    <row r="18082" ht="14.25"/>
    <row r="18083" ht="14.25"/>
    <row r="18084" ht="14.25"/>
    <row r="18085" ht="14.25"/>
    <row r="18086" ht="14.25"/>
    <row r="18087" ht="14.25"/>
    <row r="18088" ht="14.25"/>
    <row r="18089" ht="14.25"/>
    <row r="18090" ht="14.25"/>
    <row r="18091" ht="14.25"/>
    <row r="18092" ht="14.25"/>
    <row r="18093" ht="14.25"/>
    <row r="18094" ht="14.25"/>
    <row r="18095" ht="14.25"/>
    <row r="18096" ht="14.25"/>
    <row r="18097" ht="14.25"/>
    <row r="18098" ht="14.25"/>
    <row r="18099" ht="14.25"/>
    <row r="18100" ht="14.25"/>
    <row r="18101" ht="14.25"/>
    <row r="18102" ht="14.25"/>
    <row r="18103" ht="14.25"/>
    <row r="18104" ht="14.25"/>
    <row r="18105" ht="14.25"/>
    <row r="18106" ht="14.25"/>
    <row r="18107" ht="14.25"/>
    <row r="18108" ht="14.25"/>
    <row r="18109" ht="14.25"/>
    <row r="18110" ht="14.25"/>
    <row r="18111" ht="14.25"/>
    <row r="18112" ht="14.25"/>
    <row r="18113" ht="14.25"/>
    <row r="18114" ht="14.25"/>
    <row r="18115" ht="14.25"/>
    <row r="18116" ht="14.25"/>
    <row r="18117" ht="14.25"/>
    <row r="18118" ht="14.25"/>
    <row r="18119" ht="14.25"/>
    <row r="18120" ht="14.25"/>
    <row r="18121" ht="14.25"/>
    <row r="18122" ht="14.25"/>
    <row r="18123" ht="14.25"/>
    <row r="18124" ht="14.25"/>
    <row r="18125" ht="14.25"/>
    <row r="18126" ht="14.25"/>
    <row r="18127" ht="14.25"/>
    <row r="18128" ht="14.25"/>
    <row r="18129" ht="14.25"/>
    <row r="18130" ht="14.25"/>
    <row r="18131" ht="14.25"/>
    <row r="18132" ht="14.25"/>
    <row r="18133" ht="14.25"/>
    <row r="18134" ht="14.25"/>
    <row r="18135" ht="14.25"/>
    <row r="18136" ht="14.25"/>
    <row r="18137" ht="14.25"/>
    <row r="18138" ht="14.25"/>
    <row r="18139" ht="14.25"/>
    <row r="18140" ht="14.25"/>
    <row r="18141" ht="14.25"/>
    <row r="18142" ht="14.25"/>
    <row r="18143" ht="14.25"/>
    <row r="18144" ht="14.25"/>
    <row r="18145" ht="14.25"/>
    <row r="18146" ht="14.25"/>
    <row r="18147" ht="14.25"/>
    <row r="18148" ht="14.25"/>
    <row r="18149" ht="14.25"/>
    <row r="18150" ht="14.25"/>
    <row r="18151" ht="14.25"/>
    <row r="18152" ht="14.25"/>
    <row r="18153" ht="14.25"/>
    <row r="18154" ht="14.25"/>
    <row r="18155" ht="14.25"/>
    <row r="18156" ht="14.25"/>
    <row r="18157" ht="14.25"/>
    <row r="18158" ht="14.25"/>
    <row r="18159" ht="14.25"/>
    <row r="18160" ht="14.25"/>
    <row r="18161" ht="14.25"/>
    <row r="18162" ht="14.25"/>
    <row r="18163" ht="14.25"/>
    <row r="18164" ht="14.25"/>
    <row r="18165" ht="14.25"/>
    <row r="18166" ht="14.25"/>
    <row r="18167" ht="14.25"/>
    <row r="18168" ht="14.25"/>
    <row r="18169" ht="14.25"/>
    <row r="18170" ht="14.25"/>
    <row r="18171" ht="14.25"/>
    <row r="18172" ht="14.25"/>
    <row r="18173" ht="14.25"/>
    <row r="18174" ht="14.25"/>
    <row r="18175" ht="14.25"/>
    <row r="18176" ht="14.25"/>
    <row r="18177" ht="14.25"/>
    <row r="18178" ht="14.25"/>
    <row r="18179" ht="14.25"/>
    <row r="18180" ht="14.25"/>
    <row r="18181" ht="14.25"/>
    <row r="18182" ht="14.25"/>
    <row r="18183" ht="14.25"/>
    <row r="18184" ht="14.25"/>
    <row r="18185" ht="14.25"/>
    <row r="18186" ht="14.25"/>
    <row r="18187" ht="14.25"/>
    <row r="18188" ht="14.25"/>
    <row r="18189" ht="14.25"/>
    <row r="18190" ht="14.25"/>
    <row r="18191" ht="14.25"/>
    <row r="18192" ht="14.25"/>
    <row r="18193" ht="14.25"/>
    <row r="18194" ht="14.25"/>
    <row r="18195" ht="14.25"/>
    <row r="18196" ht="14.25"/>
    <row r="18197" ht="14.25"/>
    <row r="18198" ht="14.25"/>
    <row r="18199" ht="14.25"/>
    <row r="18200" ht="14.25"/>
    <row r="18201" ht="14.25"/>
    <row r="18202" ht="14.25"/>
    <row r="18203" ht="14.25"/>
    <row r="18204" ht="14.25"/>
    <row r="18205" ht="14.25"/>
    <row r="18206" ht="14.25"/>
    <row r="18207" ht="14.25"/>
    <row r="18208" ht="14.25"/>
    <row r="18209" ht="14.25"/>
    <row r="18210" ht="14.25"/>
    <row r="18211" ht="14.25"/>
    <row r="18212" ht="14.25"/>
    <row r="18213" ht="14.25"/>
    <row r="18214" ht="14.25"/>
    <row r="18215" ht="14.25"/>
    <row r="18216" ht="14.25"/>
    <row r="18217" ht="14.25"/>
    <row r="18218" ht="14.25"/>
    <row r="18219" ht="14.25"/>
    <row r="18220" ht="14.25"/>
    <row r="18221" ht="14.25"/>
    <row r="18222" ht="14.25"/>
    <row r="18223" ht="14.25"/>
    <row r="18224" ht="14.25"/>
    <row r="18225" ht="14.25"/>
    <row r="18226" ht="14.25"/>
    <row r="18227" ht="14.25"/>
    <row r="18228" ht="14.25"/>
    <row r="18229" ht="14.25"/>
    <row r="18230" ht="14.25"/>
    <row r="18231" ht="14.25"/>
    <row r="18232" ht="14.25"/>
    <row r="18233" ht="14.25"/>
    <row r="18234" ht="14.25"/>
    <row r="18235" ht="14.25"/>
    <row r="18236" ht="14.25"/>
    <row r="18237" ht="14.25"/>
    <row r="18238" ht="14.25"/>
    <row r="18239" ht="14.25"/>
    <row r="18240" ht="14.25"/>
    <row r="18241" ht="14.25"/>
    <row r="18242" ht="14.25"/>
    <row r="18243" ht="14.25"/>
    <row r="18244" ht="14.25"/>
    <row r="18245" ht="14.25"/>
    <row r="18246" ht="14.25"/>
    <row r="18247" ht="14.25"/>
    <row r="18248" ht="14.25"/>
    <row r="18249" ht="14.25"/>
    <row r="18250" ht="14.25"/>
    <row r="18251" ht="14.25"/>
    <row r="18252" ht="14.25"/>
    <row r="18253" ht="14.25"/>
    <row r="18254" ht="14.25"/>
    <row r="18255" ht="14.25"/>
    <row r="18256" ht="14.25"/>
    <row r="18257" ht="14.25"/>
    <row r="18258" ht="14.25"/>
    <row r="18259" ht="14.25"/>
    <row r="18260" ht="14.25"/>
    <row r="18261" ht="14.25"/>
    <row r="18262" ht="14.25"/>
    <row r="18263" ht="14.25"/>
    <row r="18264" ht="14.25"/>
    <row r="18265" ht="14.25"/>
    <row r="18266" ht="14.25"/>
    <row r="18267" ht="14.25"/>
    <row r="18268" ht="14.25"/>
    <row r="18269" ht="14.25"/>
    <row r="18270" ht="14.25"/>
    <row r="18271" ht="14.25"/>
    <row r="18272" ht="14.25"/>
    <row r="18273" ht="14.25"/>
    <row r="18274" ht="14.25"/>
    <row r="18275" ht="14.25"/>
    <row r="18276" ht="14.25"/>
    <row r="18277" ht="14.25"/>
    <row r="18278" ht="14.25"/>
    <row r="18279" ht="14.25"/>
    <row r="18280" ht="14.25"/>
    <row r="18281" ht="14.25"/>
    <row r="18282" ht="14.25"/>
    <row r="18283" ht="14.25"/>
    <row r="18284" ht="14.25"/>
    <row r="18285" ht="14.25"/>
    <row r="18286" ht="14.25"/>
    <row r="18287" ht="14.25"/>
    <row r="18288" ht="14.25"/>
    <row r="18289" ht="14.25"/>
    <row r="18290" ht="14.25"/>
    <row r="18291" ht="14.25"/>
    <row r="18292" ht="14.25"/>
    <row r="18293" ht="14.25"/>
    <row r="18294" ht="14.25"/>
    <row r="18295" ht="14.25"/>
    <row r="18296" ht="14.25"/>
    <row r="18297" ht="14.25"/>
    <row r="18298" ht="14.25"/>
    <row r="18299" ht="14.25"/>
    <row r="18300" ht="14.25"/>
    <row r="18301" ht="14.25"/>
    <row r="18302" ht="14.25"/>
    <row r="18303" ht="14.25"/>
    <row r="18304" ht="14.25"/>
    <row r="18305" ht="14.25"/>
    <row r="18306" ht="14.25"/>
    <row r="18307" ht="14.25"/>
    <row r="18308" ht="14.25"/>
    <row r="18309" ht="14.25"/>
    <row r="18310" ht="14.25"/>
    <row r="18311" ht="14.25"/>
    <row r="18312" ht="14.25"/>
    <row r="18313" ht="14.25"/>
    <row r="18314" ht="14.25"/>
    <row r="18315" ht="14.25"/>
    <row r="18316" ht="14.25"/>
    <row r="18317" ht="14.25"/>
    <row r="18318" ht="14.25"/>
    <row r="18319" ht="14.25"/>
    <row r="18320" ht="14.25"/>
    <row r="18321" ht="14.25"/>
    <row r="18322" ht="14.25"/>
    <row r="18323" ht="14.25"/>
    <row r="18324" ht="14.25"/>
    <row r="18325" ht="14.25"/>
    <row r="18326" ht="14.25"/>
    <row r="18327" ht="14.25"/>
    <row r="18328" ht="14.25"/>
    <row r="18329" ht="14.25"/>
    <row r="18330" ht="14.25"/>
    <row r="18331" ht="14.25"/>
    <row r="18332" ht="14.25"/>
    <row r="18333" ht="14.25"/>
    <row r="18334" ht="14.25"/>
    <row r="18335" ht="14.25"/>
    <row r="18336" ht="14.25"/>
    <row r="18337" ht="14.25"/>
    <row r="18338" ht="14.25"/>
    <row r="18339" ht="14.25"/>
    <row r="18340" ht="14.25"/>
    <row r="18341" ht="14.25"/>
    <row r="18342" ht="14.25"/>
    <row r="18343" ht="14.25"/>
    <row r="18344" ht="14.25"/>
    <row r="18345" ht="14.25"/>
    <row r="18346" ht="14.25"/>
    <row r="18347" ht="14.25"/>
    <row r="18348" ht="14.25"/>
    <row r="18349" ht="14.25"/>
    <row r="18350" ht="14.25"/>
    <row r="18351" ht="14.25"/>
    <row r="18352" ht="14.25"/>
    <row r="18353" ht="14.25"/>
    <row r="18354" ht="14.25"/>
    <row r="18355" ht="14.25"/>
    <row r="18356" ht="14.25"/>
    <row r="18357" ht="14.25"/>
    <row r="18358" ht="14.25"/>
    <row r="18359" ht="14.25"/>
    <row r="18360" ht="14.25"/>
    <row r="18361" ht="14.25"/>
    <row r="18362" ht="14.25"/>
    <row r="18363" ht="14.25"/>
    <row r="18364" ht="14.25"/>
    <row r="18365" ht="14.25"/>
    <row r="18366" ht="14.25"/>
    <row r="18367" ht="14.25"/>
    <row r="18368" ht="14.25"/>
    <row r="18369" ht="14.25"/>
    <row r="18370" ht="14.25"/>
    <row r="18371" ht="14.25"/>
    <row r="18372" ht="14.25"/>
    <row r="18373" ht="14.25"/>
    <row r="18374" ht="14.25"/>
    <row r="18375" ht="14.25"/>
    <row r="18376" ht="14.25"/>
    <row r="18377" ht="14.25"/>
    <row r="18378" ht="14.25"/>
    <row r="18379" ht="14.25"/>
    <row r="18380" ht="14.25"/>
    <row r="18381" ht="14.25"/>
    <row r="18382" ht="14.25"/>
    <row r="18383" ht="14.25"/>
    <row r="18384" ht="14.25"/>
    <row r="18385" ht="14.25"/>
    <row r="18386" ht="14.25"/>
    <row r="18387" ht="14.25"/>
    <row r="18388" ht="14.25"/>
    <row r="18389" ht="14.25"/>
    <row r="18390" ht="14.25"/>
    <row r="18391" ht="14.25"/>
    <row r="18392" ht="14.25"/>
    <row r="18393" ht="14.25"/>
    <row r="18394" ht="14.25"/>
    <row r="18395" ht="14.25"/>
    <row r="18396" ht="14.25"/>
    <row r="18397" ht="14.25"/>
    <row r="18398" ht="14.25"/>
    <row r="18399" ht="14.25"/>
    <row r="18400" ht="14.25"/>
    <row r="18401" ht="14.25"/>
    <row r="18402" ht="14.25"/>
    <row r="18403" ht="14.25"/>
    <row r="18404" ht="14.25"/>
    <row r="18405" ht="14.25"/>
    <row r="18406" ht="14.25"/>
    <row r="18407" ht="14.25"/>
    <row r="18408" ht="14.25"/>
    <row r="18409" ht="14.25"/>
    <row r="18410" ht="14.25"/>
    <row r="18411" ht="14.25"/>
    <row r="18412" ht="14.25"/>
    <row r="18413" ht="14.25"/>
    <row r="18414" ht="14.25"/>
    <row r="18415" ht="14.25"/>
    <row r="18416" ht="14.25"/>
    <row r="18417" ht="14.25"/>
    <row r="18418" ht="14.25"/>
    <row r="18419" ht="14.25"/>
    <row r="18420" ht="14.25"/>
    <row r="18421" ht="14.25"/>
    <row r="18422" ht="14.25"/>
    <row r="18423" ht="14.25"/>
    <row r="18424" ht="14.25"/>
    <row r="18425" ht="14.25"/>
    <row r="18426" ht="14.25"/>
    <row r="18427" ht="14.25"/>
    <row r="18428" ht="14.25"/>
    <row r="18429" ht="14.25"/>
    <row r="18430" ht="14.25"/>
    <row r="18431" ht="14.25"/>
    <row r="18432" ht="14.25"/>
    <row r="18433" ht="14.25"/>
    <row r="18434" ht="14.25"/>
    <row r="18435" ht="14.25"/>
    <row r="18436" ht="14.25"/>
    <row r="18437" ht="14.25"/>
    <row r="18438" ht="14.25"/>
    <row r="18439" ht="14.25"/>
    <row r="18440" ht="14.25"/>
    <row r="18441" ht="14.25"/>
    <row r="18442" ht="14.25"/>
    <row r="18443" ht="14.25"/>
    <row r="18444" ht="14.25"/>
    <row r="18445" ht="14.25"/>
    <row r="18446" ht="14.25"/>
    <row r="18447" ht="14.25"/>
    <row r="18448" ht="14.25"/>
    <row r="18449" ht="14.25"/>
    <row r="18450" ht="14.25"/>
    <row r="18451" ht="14.25"/>
    <row r="18452" ht="14.25"/>
    <row r="18453" ht="14.25"/>
    <row r="18454" ht="14.25"/>
    <row r="18455" ht="14.25"/>
    <row r="18456" ht="14.25"/>
    <row r="18457" ht="14.25"/>
    <row r="18458" ht="14.25"/>
    <row r="18459" ht="14.25"/>
    <row r="18460" ht="14.25"/>
    <row r="18461" ht="14.25"/>
    <row r="18462" ht="14.25"/>
    <row r="18463" ht="14.25"/>
    <row r="18464" ht="14.25"/>
    <row r="18465" ht="14.25"/>
    <row r="18466" ht="14.25"/>
    <row r="18467" ht="14.25"/>
    <row r="18468" ht="14.25"/>
    <row r="18469" ht="14.25"/>
    <row r="18470" ht="14.25"/>
    <row r="18471" ht="14.25"/>
    <row r="18472" ht="14.25"/>
    <row r="18473" ht="14.25"/>
    <row r="18474" ht="14.25"/>
    <row r="18475" ht="14.25"/>
    <row r="18476" ht="14.25"/>
    <row r="18477" ht="14.25"/>
    <row r="18478" ht="14.25"/>
    <row r="18479" ht="14.25"/>
    <row r="18480" ht="14.25"/>
    <row r="18481" ht="14.25"/>
    <row r="18482" ht="14.25"/>
    <row r="18483" ht="14.25"/>
    <row r="18484" ht="14.25"/>
    <row r="18485" ht="14.25"/>
    <row r="18486" ht="14.25"/>
    <row r="18487" ht="14.25"/>
    <row r="18488" ht="14.25"/>
    <row r="18489" ht="14.25"/>
    <row r="18490" ht="14.25"/>
    <row r="18491" ht="14.25"/>
    <row r="18492" ht="14.25"/>
    <row r="18493" ht="14.25"/>
    <row r="18494" ht="14.25"/>
    <row r="18495" ht="14.25"/>
    <row r="18496" ht="14.25"/>
    <row r="18497" ht="14.25"/>
    <row r="18498" ht="14.25"/>
    <row r="18499" ht="14.25"/>
    <row r="18500" ht="14.25"/>
    <row r="18501" ht="14.25"/>
    <row r="18502" ht="14.25"/>
    <row r="18503" ht="14.25"/>
    <row r="18504" ht="14.25"/>
    <row r="18505" ht="14.25"/>
    <row r="18506" ht="14.25"/>
    <row r="18507" ht="14.25"/>
    <row r="18508" ht="14.25"/>
    <row r="18509" ht="14.25"/>
    <row r="18510" ht="14.25"/>
    <row r="18511" ht="14.25"/>
    <row r="18512" ht="14.25"/>
    <row r="18513" ht="14.25"/>
    <row r="18514" ht="14.25"/>
    <row r="18515" ht="14.25"/>
    <row r="18516" ht="14.25"/>
    <row r="18517" ht="14.25"/>
    <row r="18518" ht="14.25"/>
    <row r="18519" ht="14.25"/>
    <row r="18520" ht="14.25"/>
    <row r="18521" ht="14.25"/>
    <row r="18522" ht="14.25"/>
    <row r="18523" ht="14.25"/>
    <row r="18524" ht="14.25"/>
    <row r="18525" ht="14.25"/>
    <row r="18526" ht="14.25"/>
    <row r="18527" ht="14.25"/>
    <row r="18528" ht="14.25"/>
    <row r="18529" ht="14.25"/>
    <row r="18530" ht="14.25"/>
    <row r="18531" ht="14.25"/>
    <row r="18532" ht="14.25"/>
    <row r="18533" ht="14.25"/>
    <row r="18534" ht="14.25"/>
    <row r="18535" ht="14.25"/>
    <row r="18536" ht="14.25"/>
    <row r="18537" ht="14.25"/>
    <row r="18538" ht="14.25"/>
    <row r="18539" ht="14.25"/>
    <row r="18540" ht="14.25"/>
    <row r="18541" ht="14.25"/>
    <row r="18542" ht="14.25"/>
    <row r="18543" ht="14.25"/>
    <row r="18544" ht="14.25"/>
    <row r="18545" ht="14.25"/>
    <row r="18546" ht="14.25"/>
    <row r="18547" ht="14.25"/>
    <row r="18548" ht="14.25"/>
    <row r="18549" ht="14.25"/>
    <row r="18550" ht="14.25"/>
    <row r="18551" ht="14.25"/>
    <row r="18552" ht="14.25"/>
    <row r="18553" ht="14.25"/>
    <row r="18554" ht="14.25"/>
    <row r="18555" ht="14.25"/>
    <row r="18556" ht="14.25"/>
    <row r="18557" ht="14.25"/>
    <row r="18558" ht="14.25"/>
    <row r="18559" ht="14.25"/>
    <row r="18560" ht="14.25"/>
    <row r="18561" ht="14.25"/>
    <row r="18562" ht="14.25"/>
    <row r="18563" ht="14.25"/>
    <row r="18564" ht="14.25"/>
    <row r="18565" ht="14.25"/>
    <row r="18566" ht="14.25"/>
    <row r="18567" ht="14.25"/>
    <row r="18568" ht="14.25"/>
    <row r="18569" ht="14.25"/>
    <row r="18570" ht="14.25"/>
    <row r="18571" ht="14.25"/>
    <row r="18572" ht="14.25"/>
    <row r="18573" ht="14.25"/>
    <row r="18574" ht="14.25"/>
    <row r="18575" ht="14.25"/>
    <row r="18576" ht="14.25"/>
    <row r="18577" ht="14.25"/>
    <row r="18578" ht="14.25"/>
    <row r="18579" ht="14.25"/>
    <row r="18580" ht="14.25"/>
    <row r="18581" ht="14.25"/>
    <row r="18582" ht="14.25"/>
    <row r="18583" ht="14.25"/>
    <row r="18584" ht="14.25"/>
    <row r="18585" ht="14.25"/>
    <row r="18586" ht="14.25"/>
    <row r="18587" ht="14.25"/>
    <row r="18588" ht="14.25"/>
    <row r="18589" ht="14.25"/>
    <row r="18590" ht="14.25"/>
    <row r="18591" ht="14.25"/>
    <row r="18592" ht="14.25"/>
    <row r="18593" ht="14.25"/>
    <row r="18594" ht="14.25"/>
    <row r="18595" ht="14.25"/>
    <row r="18596" ht="14.25"/>
    <row r="18597" ht="14.25"/>
    <row r="18598" ht="14.25"/>
    <row r="18599" ht="14.25"/>
    <row r="18600" ht="14.25"/>
    <row r="18601" ht="14.25"/>
    <row r="18602" ht="14.25"/>
    <row r="18603" ht="14.25"/>
    <row r="18604" ht="14.25"/>
    <row r="18605" ht="14.25"/>
    <row r="18606" ht="14.25"/>
    <row r="18607" ht="14.25"/>
    <row r="18608" ht="14.25"/>
    <row r="18609" ht="14.25"/>
    <row r="18610" ht="14.25"/>
  </sheetData>
  <mergeCells count="44">
    <mergeCell ref="B1035:D1036"/>
    <mergeCell ref="B989:E989"/>
    <mergeCell ref="B1021:E1021"/>
    <mergeCell ref="B1028:D1028"/>
    <mergeCell ref="B1030:D1030"/>
    <mergeCell ref="B1032:D1032"/>
    <mergeCell ref="B1034:D1034"/>
    <mergeCell ref="B974:E974"/>
    <mergeCell ref="B707:E707"/>
    <mergeCell ref="B722:E722"/>
    <mergeCell ref="B739:E739"/>
    <mergeCell ref="B779:E779"/>
    <mergeCell ref="B804:E804"/>
    <mergeCell ref="B825:E825"/>
    <mergeCell ref="B856:E856"/>
    <mergeCell ref="B869:E869"/>
    <mergeCell ref="B883:E883"/>
    <mergeCell ref="B927:E927"/>
    <mergeCell ref="B951:E951"/>
    <mergeCell ref="B673:E673"/>
    <mergeCell ref="B415:E415"/>
    <mergeCell ref="B441:E441"/>
    <mergeCell ref="B455:E455"/>
    <mergeCell ref="B478:E478"/>
    <mergeCell ref="B510:E510"/>
    <mergeCell ref="B529:E529"/>
    <mergeCell ref="B584:E584"/>
    <mergeCell ref="B594:E594"/>
    <mergeCell ref="B602:E602"/>
    <mergeCell ref="B616:E616"/>
    <mergeCell ref="B653:E653"/>
    <mergeCell ref="A1:G1"/>
    <mergeCell ref="B392:E392"/>
    <mergeCell ref="A2:G2"/>
    <mergeCell ref="B78:E78"/>
    <mergeCell ref="B104:E104"/>
    <mergeCell ref="B114:E114"/>
    <mergeCell ref="B134:E134"/>
    <mergeCell ref="B161:E161"/>
    <mergeCell ref="B206:E206"/>
    <mergeCell ref="B258:E258"/>
    <mergeCell ref="B293:E293"/>
    <mergeCell ref="B315:E315"/>
    <mergeCell ref="B357:E3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Заличена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2019-06-19T06:05:04Z</dcterms:modified>
</cp:coreProperties>
</file>